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kawano\Google ドライブ\01_ISOコンサル事業部\02_技術\Excel版マニュアル\CodeName007_ISO9001ISO14001OHSAS18001\リスクアセスメント\"/>
    </mc:Choice>
  </mc:AlternateContent>
  <bookViews>
    <workbookView xWindow="0" yWindow="0" windowWidth="14445" windowHeight="7530" tabRatio="764"/>
  </bookViews>
  <sheets>
    <sheet name="操作手順" sheetId="15" r:id="rId1"/>
    <sheet name="入力画面" sheetId="7" r:id="rId2"/>
    <sheet name="労働安全衛生（土木工事）" sheetId="8" r:id="rId3"/>
    <sheet name="土木現場用リスクアセスメント表" sheetId="11" r:id="rId4"/>
    <sheet name="労働安全衛生法規制等" sheetId="13" r:id="rId5"/>
    <sheet name="現場用労働安全衛生法規制等" sheetId="14" r:id="rId6"/>
    <sheet name="評価表" sheetId="6" r:id="rId7"/>
  </sheets>
  <definedNames>
    <definedName name="_xlnm._FilterDatabase" localSheetId="5" hidden="1">現場用労働安全衛生法規制等!#REF!</definedName>
    <definedName name="_xlnm._FilterDatabase" localSheetId="3" hidden="1">土木現場用リスクアセスメント表!$A$3:$AP$17</definedName>
    <definedName name="_xlnm._FilterDatabase" localSheetId="2" hidden="1">'労働安全衛生（土木工事）'!$A$17:$AO$582</definedName>
    <definedName name="_xlnm._FilterDatabase" localSheetId="4" hidden="1">労働安全衛生法規制等!$A$4:$G$296</definedName>
    <definedName name="_xlnm.Criteria" localSheetId="1">入力画面!$B$73:$C$163</definedName>
    <definedName name="_xlnm.Extract" localSheetId="5">現場用労働安全衛生法規制等!#REF!</definedName>
    <definedName name="_xlnm.Extract" localSheetId="3">土木現場用リスクアセスメント表!#REF!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5">現場用労働安全衛生法規制等!$A$2:$F$5</definedName>
    <definedName name="_xlnm.Print_Area" localSheetId="3">土木現場用リスクアセスメント表!$A$1:$AO$17</definedName>
    <definedName name="_xlnm.Print_Area" localSheetId="1">入力画面!$A$2:$AA$29</definedName>
    <definedName name="_xlnm.Print_Titles" localSheetId="5">現場用労働安全衛生法規制等!$2:$5</definedName>
    <definedName name="_xlnm.Print_Titles" localSheetId="3">土木現場用リスクアセスメント表!$1:$17</definedName>
    <definedName name="_xlnm.Print_Titles" localSheetId="2">'労働安全衛生（土木工事）'!$2:$16</definedName>
    <definedName name="_xlnm.Print_Titles" localSheetId="4">労働安全衛生法規制等!$2:$3</definedName>
  </definedNames>
  <calcPr calcId="152511"/>
</workbook>
</file>

<file path=xl/calcChain.xml><?xml version="1.0" encoding="utf-8"?>
<calcChain xmlns="http://schemas.openxmlformats.org/spreadsheetml/2006/main">
  <c r="F74" i="7" l="1"/>
  <c r="D3" i="14"/>
  <c r="D2" i="14"/>
  <c r="F113" i="7"/>
  <c r="F112" i="7"/>
  <c r="F111" i="7"/>
  <c r="F110" i="7"/>
  <c r="F109" i="7"/>
  <c r="F108" i="7"/>
  <c r="F107" i="7"/>
  <c r="F106" i="7"/>
  <c r="F105" i="7"/>
  <c r="F104" i="7"/>
  <c r="F103" i="7"/>
  <c r="F102" i="7"/>
  <c r="F101" i="7"/>
  <c r="F100" i="7"/>
  <c r="F99" i="7"/>
  <c r="F98" i="7"/>
  <c r="F97" i="7"/>
  <c r="F96" i="7"/>
  <c r="F95" i="7"/>
  <c r="F94" i="7"/>
  <c r="F93" i="7"/>
  <c r="F92" i="7"/>
  <c r="F91" i="7"/>
  <c r="F90" i="7"/>
  <c r="F89" i="7"/>
  <c r="F88" i="7"/>
  <c r="F87" i="7"/>
  <c r="F86" i="7"/>
  <c r="F85" i="7"/>
  <c r="F84" i="7"/>
  <c r="F83" i="7"/>
  <c r="F82" i="7"/>
  <c r="F81" i="7"/>
  <c r="F80" i="7"/>
  <c r="F79" i="7"/>
  <c r="F78" i="7"/>
  <c r="F77" i="7"/>
  <c r="F76" i="7"/>
  <c r="F75" i="7"/>
  <c r="C2" i="11"/>
  <c r="C1" i="11"/>
  <c r="B163" i="7"/>
  <c r="B162" i="7"/>
  <c r="B161" i="7"/>
  <c r="B160" i="7"/>
  <c r="B159" i="7"/>
  <c r="B158" i="7"/>
  <c r="B157" i="7"/>
  <c r="B156" i="7"/>
  <c r="B155" i="7"/>
  <c r="B154" i="7"/>
  <c r="B153" i="7"/>
  <c r="B152" i="7"/>
  <c r="B151" i="7"/>
  <c r="B150" i="7"/>
  <c r="B149" i="7"/>
  <c r="B148" i="7"/>
  <c r="B147" i="7"/>
  <c r="B146" i="7"/>
  <c r="B145" i="7"/>
  <c r="B144" i="7"/>
  <c r="B143" i="7"/>
  <c r="B142" i="7"/>
  <c r="B141" i="7"/>
  <c r="B140" i="7"/>
  <c r="B139" i="7"/>
  <c r="B138" i="7"/>
  <c r="B137" i="7"/>
  <c r="B136" i="7"/>
  <c r="B135" i="7"/>
  <c r="B134" i="7"/>
  <c r="B133" i="7"/>
  <c r="B132" i="7"/>
  <c r="B131" i="7"/>
  <c r="B130" i="7"/>
  <c r="B129" i="7"/>
  <c r="B128" i="7"/>
  <c r="B127" i="7"/>
  <c r="B125" i="7"/>
  <c r="B126" i="7"/>
  <c r="B124" i="7"/>
  <c r="B123" i="7"/>
  <c r="B122" i="7"/>
  <c r="B121" i="7"/>
  <c r="B120" i="7"/>
  <c r="B119" i="7"/>
  <c r="B118" i="7"/>
  <c r="B117" i="7"/>
  <c r="B116" i="7"/>
  <c r="B115" i="7"/>
  <c r="B114" i="7"/>
  <c r="B113" i="7"/>
  <c r="B112" i="7"/>
  <c r="B111" i="7"/>
  <c r="B110" i="7"/>
  <c r="B109" i="7"/>
  <c r="B108" i="7"/>
  <c r="B107" i="7"/>
  <c r="B106" i="7"/>
  <c r="B105" i="7"/>
  <c r="B104" i="7"/>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AE18" i="8"/>
  <c r="AM18" i="8"/>
  <c r="AE19" i="8"/>
  <c r="AM19" i="8"/>
  <c r="AE20" i="8"/>
  <c r="AM20" i="8"/>
  <c r="AE21" i="8"/>
  <c r="AM21" i="8"/>
  <c r="AE22" i="8"/>
  <c r="AM22" i="8"/>
  <c r="AE23" i="8"/>
  <c r="AM23" i="8"/>
  <c r="AE24" i="8"/>
  <c r="AM24" i="8"/>
  <c r="AE25" i="8"/>
  <c r="AM25" i="8"/>
  <c r="AE26" i="8"/>
  <c r="AM26" i="8"/>
  <c r="AE27" i="8"/>
  <c r="AM27" i="8"/>
  <c r="AE28" i="8"/>
  <c r="AM28" i="8"/>
  <c r="AE29" i="8"/>
  <c r="AM29" i="8"/>
  <c r="AE30" i="8"/>
  <c r="AM30" i="8"/>
  <c r="AE31" i="8"/>
  <c r="AM31" i="8"/>
  <c r="AE32" i="8"/>
  <c r="AM32" i="8"/>
  <c r="AE33" i="8"/>
  <c r="AM33" i="8"/>
  <c r="AE34" i="8"/>
  <c r="AM34" i="8"/>
  <c r="AE35" i="8"/>
  <c r="AM35" i="8"/>
  <c r="AE36" i="8"/>
  <c r="AM36" i="8"/>
  <c r="AE37" i="8"/>
  <c r="AM37" i="8"/>
  <c r="AE38" i="8"/>
  <c r="AM38" i="8"/>
  <c r="AE39" i="8"/>
  <c r="AM39" i="8"/>
  <c r="AE40" i="8"/>
  <c r="AM40" i="8"/>
  <c r="AE41" i="8"/>
  <c r="AM41" i="8"/>
  <c r="AE42" i="8"/>
  <c r="AM42" i="8"/>
  <c r="AE43" i="8"/>
  <c r="AM43" i="8"/>
  <c r="AE44" i="8"/>
  <c r="AM44" i="8"/>
  <c r="AE45" i="8"/>
  <c r="AM45" i="8"/>
  <c r="AE46" i="8"/>
  <c r="AM46" i="8"/>
  <c r="AE47" i="8"/>
  <c r="AM47" i="8"/>
  <c r="AE48" i="8"/>
  <c r="AM48" i="8"/>
  <c r="AE49" i="8"/>
  <c r="AM49" i="8"/>
  <c r="AE50" i="8"/>
  <c r="AM50" i="8"/>
  <c r="AE51" i="8"/>
  <c r="AM51" i="8"/>
  <c r="AE52" i="8"/>
  <c r="AM52" i="8"/>
  <c r="AE53" i="8"/>
  <c r="AM53" i="8"/>
  <c r="AE54" i="8"/>
  <c r="AM54" i="8"/>
  <c r="AE55" i="8"/>
  <c r="AM55" i="8"/>
  <c r="AE56" i="8"/>
  <c r="AM56" i="8"/>
  <c r="AE57" i="8"/>
  <c r="AM57" i="8"/>
  <c r="AE58" i="8"/>
  <c r="AM58" i="8"/>
  <c r="AE59" i="8"/>
  <c r="AM59" i="8"/>
  <c r="AE60" i="8"/>
  <c r="AM60" i="8"/>
  <c r="AE61" i="8"/>
  <c r="AM61" i="8"/>
  <c r="AE62" i="8"/>
  <c r="AM62" i="8"/>
  <c r="AE63" i="8"/>
  <c r="AM63" i="8"/>
  <c r="AE64" i="8"/>
  <c r="AM64" i="8"/>
  <c r="AE65" i="8"/>
  <c r="AM65" i="8"/>
  <c r="AE66" i="8"/>
  <c r="AM66" i="8"/>
  <c r="AE67" i="8"/>
  <c r="AM67" i="8"/>
  <c r="AE68" i="8"/>
  <c r="AM68" i="8"/>
  <c r="AE69" i="8"/>
  <c r="AM69" i="8"/>
  <c r="AE70" i="8"/>
  <c r="AM70" i="8"/>
  <c r="AE71" i="8"/>
  <c r="AM71" i="8"/>
  <c r="AE72" i="8"/>
  <c r="AM72" i="8"/>
  <c r="AE73" i="8"/>
  <c r="AM73" i="8"/>
  <c r="AE74" i="8"/>
  <c r="AM74" i="8"/>
  <c r="AE75" i="8"/>
  <c r="AM75" i="8"/>
  <c r="AE76" i="8"/>
  <c r="AM76" i="8"/>
  <c r="AE77" i="8"/>
  <c r="AM77" i="8"/>
  <c r="AE78" i="8"/>
  <c r="AM78" i="8"/>
  <c r="AE79" i="8"/>
  <c r="AM79" i="8"/>
  <c r="AE80" i="8"/>
  <c r="AM80" i="8"/>
  <c r="AE81" i="8"/>
  <c r="AM81" i="8"/>
  <c r="AE82" i="8"/>
  <c r="AM82" i="8"/>
  <c r="AE83" i="8"/>
  <c r="AM83" i="8"/>
  <c r="AE84" i="8"/>
  <c r="AM84" i="8"/>
  <c r="AE85" i="8"/>
  <c r="AM85" i="8"/>
  <c r="AE86" i="8"/>
  <c r="AM86" i="8"/>
  <c r="AE87" i="8"/>
  <c r="AM87" i="8"/>
  <c r="AE88" i="8"/>
  <c r="AM88" i="8"/>
  <c r="AE89" i="8"/>
  <c r="AM89" i="8"/>
  <c r="AE90" i="8"/>
  <c r="AM90" i="8"/>
  <c r="AE91" i="8"/>
  <c r="AM91" i="8"/>
</calcChain>
</file>

<file path=xl/sharedStrings.xml><?xml version="1.0" encoding="utf-8"?>
<sst xmlns="http://schemas.openxmlformats.org/spreadsheetml/2006/main" count="3149" uniqueCount="657">
  <si>
    <t>○</t>
    <phoneticPr fontId="1"/>
  </si>
  <si>
    <t>飛来・落下（落下物）</t>
    <rPh sb="0" eb="2">
      <t>ヒライ</t>
    </rPh>
    <rPh sb="3" eb="5">
      <t>ラッカ</t>
    </rPh>
    <rPh sb="6" eb="9">
      <t>ラッカブツ</t>
    </rPh>
    <phoneticPr fontId="1"/>
  </si>
  <si>
    <t>ぶつかり・衝突</t>
    <rPh sb="5" eb="7">
      <t>ショウトツ</t>
    </rPh>
    <phoneticPr fontId="1"/>
  </si>
  <si>
    <t>生き埋め・窒息・酸欠</t>
    <rPh sb="0" eb="1">
      <t>イ</t>
    </rPh>
    <rPh sb="2" eb="3">
      <t>ウ</t>
    </rPh>
    <rPh sb="5" eb="7">
      <t>チッソク</t>
    </rPh>
    <rPh sb="8" eb="10">
      <t>サンケツ</t>
    </rPh>
    <phoneticPr fontId="1"/>
  </si>
  <si>
    <t>感電</t>
    <rPh sb="0" eb="2">
      <t>カンデン</t>
    </rPh>
    <phoneticPr fontId="1"/>
  </si>
  <si>
    <t>感染</t>
    <rPh sb="0" eb="2">
      <t>カンセン</t>
    </rPh>
    <phoneticPr fontId="1"/>
  </si>
  <si>
    <t>薬害</t>
    <rPh sb="0" eb="2">
      <t>ヤクガイ</t>
    </rPh>
    <phoneticPr fontId="1"/>
  </si>
  <si>
    <t>直接</t>
    <rPh sb="0" eb="2">
      <t>チョクセツ</t>
    </rPh>
    <phoneticPr fontId="1"/>
  </si>
  <si>
    <t>間接</t>
    <rPh sb="0" eb="2">
      <t>カンセツ</t>
    </rPh>
    <phoneticPr fontId="1"/>
  </si>
  <si>
    <t>定常</t>
    <rPh sb="0" eb="2">
      <t>テイジョウ</t>
    </rPh>
    <phoneticPr fontId="1"/>
  </si>
  <si>
    <t>非定常</t>
    <rPh sb="0" eb="1">
      <t>ヒ</t>
    </rPh>
    <rPh sb="1" eb="3">
      <t>テイジョウ</t>
    </rPh>
    <phoneticPr fontId="1"/>
  </si>
  <si>
    <t>緊急</t>
    <rPh sb="0" eb="2">
      <t>キンキュウ</t>
    </rPh>
    <phoneticPr fontId="1"/>
  </si>
  <si>
    <t>足を踏み外す</t>
    <rPh sb="0" eb="1">
      <t>アシ</t>
    </rPh>
    <rPh sb="2" eb="3">
      <t>フ</t>
    </rPh>
    <rPh sb="4" eb="5">
      <t>ハズ</t>
    </rPh>
    <phoneticPr fontId="1"/>
  </si>
  <si>
    <t>吊り荷の下を作業員が通る</t>
    <rPh sb="0" eb="1">
      <t>ツ</t>
    </rPh>
    <rPh sb="2" eb="3">
      <t>ニ</t>
    </rPh>
    <rPh sb="4" eb="5">
      <t>シタ</t>
    </rPh>
    <rPh sb="6" eb="9">
      <t>サギョウイン</t>
    </rPh>
    <rPh sb="10" eb="11">
      <t>トオ</t>
    </rPh>
    <phoneticPr fontId="1"/>
  </si>
  <si>
    <t>ハンマーで指をたたく</t>
    <rPh sb="5" eb="6">
      <t>ユビ</t>
    </rPh>
    <phoneticPr fontId="1"/>
  </si>
  <si>
    <t>不安定な姿勢の作業である</t>
    <rPh sb="0" eb="3">
      <t>フアンテイ</t>
    </rPh>
    <rPh sb="4" eb="6">
      <t>シセイ</t>
    </rPh>
    <rPh sb="7" eb="9">
      <t>サギョウ</t>
    </rPh>
    <phoneticPr fontId="1"/>
  </si>
  <si>
    <t>高速カッター刃に不用意に接触する</t>
    <rPh sb="0" eb="2">
      <t>コウソク</t>
    </rPh>
    <rPh sb="6" eb="7">
      <t>ハ</t>
    </rPh>
    <rPh sb="8" eb="11">
      <t>フヨウイ</t>
    </rPh>
    <rPh sb="12" eb="14">
      <t>セッショク</t>
    </rPh>
    <phoneticPr fontId="1"/>
  </si>
  <si>
    <t>玉掛けワイヤーが切断する</t>
    <rPh sb="0" eb="2">
      <t>タマガ</t>
    </rPh>
    <rPh sb="8" eb="10">
      <t>セツダン</t>
    </rPh>
    <phoneticPr fontId="1"/>
  </si>
  <si>
    <t>フックのはずれ止めの損傷でワイヤーが外れる</t>
    <rPh sb="7" eb="8">
      <t>ド</t>
    </rPh>
    <rPh sb="10" eb="12">
      <t>ソンショウ</t>
    </rPh>
    <rPh sb="18" eb="19">
      <t>ハズ</t>
    </rPh>
    <phoneticPr fontId="1"/>
  </si>
  <si>
    <t>ブロックバイスの故障によりﾌﾞﾛｯｸが落下する</t>
    <rPh sb="8" eb="10">
      <t>コショウ</t>
    </rPh>
    <rPh sb="19" eb="21">
      <t>ラッカ</t>
    </rPh>
    <phoneticPr fontId="1"/>
  </si>
  <si>
    <t>作業者</t>
  </si>
  <si>
    <t>○</t>
  </si>
  <si>
    <t>昇降路の適切な設備がない</t>
    <rPh sb="0" eb="1">
      <t>ショウ</t>
    </rPh>
    <rPh sb="1" eb="2">
      <t>コウ</t>
    </rPh>
    <rPh sb="2" eb="3">
      <t>ロ</t>
    </rPh>
    <rPh sb="4" eb="6">
      <t>テキセツ</t>
    </rPh>
    <rPh sb="7" eb="9">
      <t>セツビ</t>
    </rPh>
    <phoneticPr fontId="1"/>
  </si>
  <si>
    <t>不完全な金具の取り付け（ｼｬｯｸﾙ）</t>
    <rPh sb="0" eb="3">
      <t>フカンゼン</t>
    </rPh>
    <rPh sb="4" eb="6">
      <t>カナグ</t>
    </rPh>
    <rPh sb="7" eb="8">
      <t>ト</t>
    </rPh>
    <rPh sb="9" eb="10">
      <t>ツ</t>
    </rPh>
    <phoneticPr fontId="1"/>
  </si>
  <si>
    <t>高速カッターの安全カバーが不良である</t>
    <rPh sb="0" eb="2">
      <t>コウソク</t>
    </rPh>
    <rPh sb="7" eb="9">
      <t>アンゼン</t>
    </rPh>
    <rPh sb="13" eb="15">
      <t>フリョウ</t>
    </rPh>
    <phoneticPr fontId="1"/>
  </si>
  <si>
    <t>背面の法面に崩壊が起こるような法面処理をしている</t>
    <rPh sb="0" eb="2">
      <t>ハイメン</t>
    </rPh>
    <rPh sb="3" eb="5">
      <t>ノリメン</t>
    </rPh>
    <rPh sb="6" eb="8">
      <t>ホウカイ</t>
    </rPh>
    <rPh sb="9" eb="10">
      <t>オ</t>
    </rPh>
    <rPh sb="15" eb="17">
      <t>ノリメン</t>
    </rPh>
    <rPh sb="17" eb="19">
      <t>ショリ</t>
    </rPh>
    <phoneticPr fontId="1"/>
  </si>
  <si>
    <t>誘導員の配置が出来ていない</t>
    <rPh sb="0" eb="3">
      <t>ユウドウイン</t>
    </rPh>
    <rPh sb="4" eb="6">
      <t>ハイチ</t>
    </rPh>
    <rPh sb="7" eb="9">
      <t>デキ</t>
    </rPh>
    <phoneticPr fontId="1"/>
  </si>
  <si>
    <t>玉掛け、クレーンの資格を持っていない者が作業した</t>
    <rPh sb="0" eb="2">
      <t>タマガ</t>
    </rPh>
    <rPh sb="9" eb="11">
      <t>シカク</t>
    </rPh>
    <rPh sb="12" eb="13">
      <t>モ</t>
    </rPh>
    <rPh sb="18" eb="19">
      <t>モノ</t>
    </rPh>
    <rPh sb="20" eb="22">
      <t>サギョウ</t>
    </rPh>
    <phoneticPr fontId="1"/>
  </si>
  <si>
    <t>重機の旋回内立入り禁止対策がない</t>
    <rPh sb="0" eb="2">
      <t>ジュウキ</t>
    </rPh>
    <rPh sb="3" eb="5">
      <t>センカイ</t>
    </rPh>
    <rPh sb="5" eb="6">
      <t>ナイ</t>
    </rPh>
    <rPh sb="6" eb="7">
      <t>タ</t>
    </rPh>
    <rPh sb="7" eb="8">
      <t>イ</t>
    </rPh>
    <rPh sb="9" eb="11">
      <t>キンシ</t>
    </rPh>
    <rPh sb="11" eb="13">
      <t>タイサク</t>
    </rPh>
    <phoneticPr fontId="1"/>
  </si>
  <si>
    <t>クレーンと電線との接近・接触が起こる</t>
    <rPh sb="5" eb="7">
      <t>デンセン</t>
    </rPh>
    <rPh sb="9" eb="11">
      <t>セッキン</t>
    </rPh>
    <rPh sb="12" eb="14">
      <t>セッショク</t>
    </rPh>
    <rPh sb="15" eb="16">
      <t>オ</t>
    </rPh>
    <phoneticPr fontId="1"/>
  </si>
  <si>
    <t>クレーンと上部施設との接触が起こる</t>
    <rPh sb="5" eb="7">
      <t>ジョウブ</t>
    </rPh>
    <rPh sb="7" eb="9">
      <t>シセツ</t>
    </rPh>
    <rPh sb="11" eb="13">
      <t>セッショク</t>
    </rPh>
    <rPh sb="14" eb="15">
      <t>オ</t>
    </rPh>
    <phoneticPr fontId="1"/>
  </si>
  <si>
    <t>合図の統一が出来ていない</t>
    <rPh sb="0" eb="2">
      <t>アイズ</t>
    </rPh>
    <rPh sb="3" eb="5">
      <t>トウイツ</t>
    </rPh>
    <rPh sb="6" eb="8">
      <t>デキ</t>
    </rPh>
    <phoneticPr fontId="1"/>
  </si>
  <si>
    <t>玉掛け、クレーンの有資格者の配置を行っていなかった</t>
    <rPh sb="0" eb="2">
      <t>タマガ</t>
    </rPh>
    <rPh sb="9" eb="10">
      <t>ユウ</t>
    </rPh>
    <rPh sb="10" eb="12">
      <t>シカク</t>
    </rPh>
    <rPh sb="12" eb="13">
      <t>シャ</t>
    </rPh>
    <rPh sb="14" eb="16">
      <t>ハイチ</t>
    </rPh>
    <rPh sb="17" eb="18">
      <t>オコナ</t>
    </rPh>
    <phoneticPr fontId="1"/>
  </si>
  <si>
    <t>重機作業の安全に関する手順書がない</t>
    <rPh sb="0" eb="2">
      <t>ジュウキ</t>
    </rPh>
    <rPh sb="2" eb="4">
      <t>サギョウ</t>
    </rPh>
    <rPh sb="5" eb="7">
      <t>アンゼン</t>
    </rPh>
    <rPh sb="8" eb="9">
      <t>カン</t>
    </rPh>
    <rPh sb="11" eb="14">
      <t>テジュンショ</t>
    </rPh>
    <phoneticPr fontId="1"/>
  </si>
  <si>
    <t>クレーンと電線との接近・接触を防ぐための保護管の設置基準がない</t>
    <rPh sb="5" eb="7">
      <t>デンセン</t>
    </rPh>
    <rPh sb="9" eb="11">
      <t>セッキン</t>
    </rPh>
    <rPh sb="12" eb="14">
      <t>セッショク</t>
    </rPh>
    <rPh sb="15" eb="16">
      <t>フセ</t>
    </rPh>
    <rPh sb="20" eb="23">
      <t>ホゴカン</t>
    </rPh>
    <rPh sb="24" eb="26">
      <t>セッチ</t>
    </rPh>
    <rPh sb="26" eb="28">
      <t>キジュン</t>
    </rPh>
    <phoneticPr fontId="1"/>
  </si>
  <si>
    <t>クレーン上部施設との接触を防ぐための手順がない</t>
    <rPh sb="4" eb="6">
      <t>ジョウブ</t>
    </rPh>
    <rPh sb="6" eb="8">
      <t>シセツ</t>
    </rPh>
    <rPh sb="10" eb="12">
      <t>セッショク</t>
    </rPh>
    <rPh sb="13" eb="14">
      <t>フセ</t>
    </rPh>
    <rPh sb="18" eb="20">
      <t>テジュン</t>
    </rPh>
    <phoneticPr fontId="1"/>
  </si>
  <si>
    <t>保護具の準備をしていない</t>
    <rPh sb="0" eb="2">
      <t>ホゴ</t>
    </rPh>
    <rPh sb="2" eb="3">
      <t>グ</t>
    </rPh>
    <rPh sb="4" eb="6">
      <t>ジュンビ</t>
    </rPh>
    <phoneticPr fontId="1"/>
  </si>
  <si>
    <t>吊り荷の下に作業員がいる</t>
    <rPh sb="0" eb="1">
      <t>ツ</t>
    </rPh>
    <rPh sb="2" eb="3">
      <t>ニ</t>
    </rPh>
    <rPh sb="4" eb="5">
      <t>シタ</t>
    </rPh>
    <rPh sb="6" eb="9">
      <t>サギョウイン</t>
    </rPh>
    <phoneticPr fontId="1"/>
  </si>
  <si>
    <t>玉掛け者の手をﾜｲﾔｰで挟む</t>
    <rPh sb="0" eb="2">
      <t>タマガ</t>
    </rPh>
    <rPh sb="3" eb="4">
      <t>シャ</t>
    </rPh>
    <rPh sb="5" eb="6">
      <t>テ</t>
    </rPh>
    <rPh sb="12" eb="13">
      <t>ハサ</t>
    </rPh>
    <phoneticPr fontId="1"/>
  </si>
  <si>
    <t>うっかりミスで吊り荷方法が悪く吊り荷が傾く</t>
    <rPh sb="7" eb="8">
      <t>ツ</t>
    </rPh>
    <rPh sb="9" eb="10">
      <t>ニ</t>
    </rPh>
    <rPh sb="10" eb="12">
      <t>ホウホウ</t>
    </rPh>
    <rPh sb="13" eb="14">
      <t>ワル</t>
    </rPh>
    <rPh sb="15" eb="16">
      <t>ツ</t>
    </rPh>
    <rPh sb="17" eb="18">
      <t>ニ</t>
    </rPh>
    <rPh sb="19" eb="20">
      <t>カタム</t>
    </rPh>
    <phoneticPr fontId="1"/>
  </si>
  <si>
    <t>吊り荷の近くに作業員がいる</t>
    <rPh sb="0" eb="1">
      <t>ツ</t>
    </rPh>
    <rPh sb="2" eb="3">
      <t>ニ</t>
    </rPh>
    <rPh sb="4" eb="5">
      <t>チカ</t>
    </rPh>
    <rPh sb="7" eb="10">
      <t>サギョウイン</t>
    </rPh>
    <phoneticPr fontId="1"/>
  </si>
  <si>
    <t>玉掛けワイヤーの切断</t>
    <rPh sb="0" eb="2">
      <t>タマガ</t>
    </rPh>
    <rPh sb="8" eb="10">
      <t>セツダン</t>
    </rPh>
    <phoneticPr fontId="1"/>
  </si>
  <si>
    <t>はしごの上で作業をする</t>
    <rPh sb="4" eb="5">
      <t>ウエ</t>
    </rPh>
    <rPh sb="6" eb="8">
      <t>サギョウ</t>
    </rPh>
    <phoneticPr fontId="1"/>
  </si>
  <si>
    <t>埋め戻し時、転圧機械により挟まれる</t>
    <rPh sb="0" eb="1">
      <t>ウ</t>
    </rPh>
    <rPh sb="2" eb="3">
      <t>モド</t>
    </rPh>
    <rPh sb="4" eb="5">
      <t>ジ</t>
    </rPh>
    <rPh sb="6" eb="7">
      <t>テン</t>
    </rPh>
    <rPh sb="7" eb="8">
      <t>アツ</t>
    </rPh>
    <rPh sb="8" eb="10">
      <t>キカイ</t>
    </rPh>
    <rPh sb="13" eb="14">
      <t>ハサ</t>
    </rPh>
    <phoneticPr fontId="1"/>
  </si>
  <si>
    <t>仮置きで積み上げたﾌﾞﾛｯｸが荷崩れを起こすような置き方をしている</t>
    <rPh sb="0" eb="1">
      <t>カリ</t>
    </rPh>
    <rPh sb="1" eb="2">
      <t>オ</t>
    </rPh>
    <rPh sb="4" eb="5">
      <t>ツ</t>
    </rPh>
    <rPh sb="6" eb="7">
      <t>ア</t>
    </rPh>
    <rPh sb="15" eb="17">
      <t>ニクズ</t>
    </rPh>
    <rPh sb="19" eb="20">
      <t>オ</t>
    </rPh>
    <rPh sb="25" eb="26">
      <t>オ</t>
    </rPh>
    <rPh sb="27" eb="28">
      <t>カタ</t>
    </rPh>
    <phoneticPr fontId="1"/>
  </si>
  <si>
    <t>不完全な金具の取り付けで吊り荷が外れる（ｼｬｯｸﾙ・ｱﾀｯﾁﾒﾝﾄ等）</t>
    <rPh sb="0" eb="3">
      <t>フカンゼン</t>
    </rPh>
    <rPh sb="4" eb="6">
      <t>カナグ</t>
    </rPh>
    <rPh sb="7" eb="8">
      <t>ト</t>
    </rPh>
    <rPh sb="9" eb="10">
      <t>ツ</t>
    </rPh>
    <rPh sb="12" eb="13">
      <t>ツ</t>
    </rPh>
    <rPh sb="14" eb="15">
      <t>ニ</t>
    </rPh>
    <rPh sb="16" eb="17">
      <t>ハズ</t>
    </rPh>
    <rPh sb="33" eb="34">
      <t>トウ</t>
    </rPh>
    <phoneticPr fontId="1"/>
  </si>
  <si>
    <t>据え付け時に挟まれる</t>
    <rPh sb="0" eb="1">
      <t>ス</t>
    </rPh>
    <rPh sb="2" eb="3">
      <t>ツ</t>
    </rPh>
    <rPh sb="4" eb="5">
      <t>ジ</t>
    </rPh>
    <rPh sb="6" eb="7">
      <t>ハサ</t>
    </rPh>
    <phoneticPr fontId="1"/>
  </si>
  <si>
    <t>クレーンが転倒する</t>
    <rPh sb="5" eb="7">
      <t>テントウ</t>
    </rPh>
    <phoneticPr fontId="1"/>
  </si>
  <si>
    <t>吊り荷移動時に人に激突する</t>
    <rPh sb="0" eb="1">
      <t>ツ</t>
    </rPh>
    <rPh sb="2" eb="3">
      <t>ニ</t>
    </rPh>
    <rPh sb="3" eb="6">
      <t>イドウジ</t>
    </rPh>
    <rPh sb="7" eb="8">
      <t>ヒト</t>
    </rPh>
    <rPh sb="9" eb="11">
      <t>ゲキトツ</t>
    </rPh>
    <phoneticPr fontId="1"/>
  </si>
  <si>
    <t>作業範囲を超える作業を行う</t>
    <rPh sb="0" eb="2">
      <t>サギョウ</t>
    </rPh>
    <rPh sb="2" eb="4">
      <t>ハンイ</t>
    </rPh>
    <rPh sb="5" eb="6">
      <t>コ</t>
    </rPh>
    <rPh sb="8" eb="10">
      <t>サギョウ</t>
    </rPh>
    <rPh sb="11" eb="12">
      <t>オコナ</t>
    </rPh>
    <phoneticPr fontId="1"/>
  </si>
  <si>
    <t>吊り荷方法が悪く吊り荷が傾く</t>
    <rPh sb="0" eb="1">
      <t>ツ</t>
    </rPh>
    <rPh sb="2" eb="3">
      <t>ニ</t>
    </rPh>
    <rPh sb="3" eb="5">
      <t>ホウホウ</t>
    </rPh>
    <rPh sb="6" eb="7">
      <t>ワル</t>
    </rPh>
    <rPh sb="8" eb="9">
      <t>ツ</t>
    </rPh>
    <rPh sb="10" eb="11">
      <t>ニ</t>
    </rPh>
    <rPh sb="12" eb="13">
      <t>カタム</t>
    </rPh>
    <phoneticPr fontId="1"/>
  </si>
  <si>
    <t>近くに人がいる時に吊り荷作業をする</t>
    <rPh sb="0" eb="1">
      <t>チカ</t>
    </rPh>
    <rPh sb="3" eb="4">
      <t>ヒト</t>
    </rPh>
    <rPh sb="7" eb="8">
      <t>トキ</t>
    </rPh>
    <rPh sb="9" eb="10">
      <t>ツ</t>
    </rPh>
    <rPh sb="11" eb="12">
      <t>ニ</t>
    </rPh>
    <rPh sb="12" eb="14">
      <t>サギョウ</t>
    </rPh>
    <phoneticPr fontId="1"/>
  </si>
  <si>
    <t>強風時に作業する</t>
    <rPh sb="0" eb="2">
      <t>キョウフウ</t>
    </rPh>
    <rPh sb="2" eb="3">
      <t>ジ</t>
    </rPh>
    <rPh sb="4" eb="6">
      <t>サギョウ</t>
    </rPh>
    <phoneticPr fontId="1"/>
  </si>
  <si>
    <t>雷鳴時に作業する</t>
    <rPh sb="0" eb="2">
      <t>ライメイ</t>
    </rPh>
    <rPh sb="2" eb="3">
      <t>ジ</t>
    </rPh>
    <rPh sb="4" eb="6">
      <t>サギョウ</t>
    </rPh>
    <phoneticPr fontId="1"/>
  </si>
  <si>
    <t>重機の作業旋回内立ち入る</t>
    <rPh sb="0" eb="2">
      <t>ジュウキ</t>
    </rPh>
    <rPh sb="3" eb="5">
      <t>サギョウ</t>
    </rPh>
    <rPh sb="5" eb="8">
      <t>センカイナイ</t>
    </rPh>
    <rPh sb="8" eb="9">
      <t>タ</t>
    </rPh>
    <rPh sb="10" eb="11">
      <t>イ</t>
    </rPh>
    <phoneticPr fontId="1"/>
  </si>
  <si>
    <t>重機、ダンプの死角に立ち入る</t>
    <rPh sb="0" eb="2">
      <t>ジュウキ</t>
    </rPh>
    <rPh sb="7" eb="9">
      <t>シカク</t>
    </rPh>
    <rPh sb="10" eb="11">
      <t>タ</t>
    </rPh>
    <rPh sb="12" eb="13">
      <t>イ</t>
    </rPh>
    <phoneticPr fontId="1"/>
  </si>
  <si>
    <t>不適切な誘導を行う</t>
    <rPh sb="0" eb="3">
      <t>フテキセツ</t>
    </rPh>
    <rPh sb="4" eb="6">
      <t>ユウドウ</t>
    </rPh>
    <rPh sb="7" eb="8">
      <t>オコナ</t>
    </rPh>
    <phoneticPr fontId="1"/>
  </si>
  <si>
    <t>案内板の不備がある</t>
    <rPh sb="0" eb="3">
      <t>アンナイバン</t>
    </rPh>
    <rPh sb="4" eb="6">
      <t>フビ</t>
    </rPh>
    <phoneticPr fontId="1"/>
  </si>
  <si>
    <t>交通規制等設備の不備がある</t>
    <rPh sb="0" eb="2">
      <t>コウツウ</t>
    </rPh>
    <rPh sb="2" eb="4">
      <t>キセイ</t>
    </rPh>
    <rPh sb="4" eb="5">
      <t>トウ</t>
    </rPh>
    <rPh sb="5" eb="7">
      <t>セツビ</t>
    </rPh>
    <rPh sb="8" eb="10">
      <t>フビ</t>
    </rPh>
    <phoneticPr fontId="1"/>
  </si>
  <si>
    <t>掘削、転圧機械による挟まれ、巻き込み、下敷きが起こる</t>
    <rPh sb="0" eb="2">
      <t>クッサク</t>
    </rPh>
    <rPh sb="3" eb="4">
      <t>テン</t>
    </rPh>
    <rPh sb="4" eb="5">
      <t>アツ</t>
    </rPh>
    <rPh sb="5" eb="7">
      <t>キカイ</t>
    </rPh>
    <rPh sb="10" eb="11">
      <t>ハサ</t>
    </rPh>
    <rPh sb="14" eb="15">
      <t>マ</t>
    </rPh>
    <rPh sb="16" eb="17">
      <t>コ</t>
    </rPh>
    <rPh sb="19" eb="21">
      <t>シタジ</t>
    </rPh>
    <rPh sb="23" eb="24">
      <t>オ</t>
    </rPh>
    <phoneticPr fontId="1"/>
  </si>
  <si>
    <t>工事車両の出入り時、後退時等、作業員及び第三者との接触、下敷きが起こる</t>
    <rPh sb="0" eb="2">
      <t>コウジ</t>
    </rPh>
    <rPh sb="2" eb="4">
      <t>シャリョウ</t>
    </rPh>
    <rPh sb="5" eb="7">
      <t>デハイ</t>
    </rPh>
    <rPh sb="8" eb="9">
      <t>ジ</t>
    </rPh>
    <rPh sb="10" eb="12">
      <t>コウタイ</t>
    </rPh>
    <rPh sb="12" eb="13">
      <t>ジ</t>
    </rPh>
    <rPh sb="13" eb="14">
      <t>トウ</t>
    </rPh>
    <rPh sb="15" eb="18">
      <t>サギョウイン</t>
    </rPh>
    <rPh sb="18" eb="19">
      <t>オヨ</t>
    </rPh>
    <rPh sb="20" eb="23">
      <t>ダイサンシャ</t>
    </rPh>
    <rPh sb="25" eb="27">
      <t>セッショク</t>
    </rPh>
    <rPh sb="28" eb="30">
      <t>シタジ</t>
    </rPh>
    <rPh sb="32" eb="33">
      <t>オ</t>
    </rPh>
    <phoneticPr fontId="1"/>
  </si>
  <si>
    <t>近接作業により、重機同士の衝突、接触が起こる</t>
    <rPh sb="0" eb="2">
      <t>キンセツ</t>
    </rPh>
    <rPh sb="2" eb="4">
      <t>サギョウ</t>
    </rPh>
    <rPh sb="8" eb="10">
      <t>ジュウキ</t>
    </rPh>
    <rPh sb="10" eb="12">
      <t>ドウシ</t>
    </rPh>
    <rPh sb="13" eb="15">
      <t>ショウトツ</t>
    </rPh>
    <rPh sb="16" eb="18">
      <t>セッショク</t>
    </rPh>
    <rPh sb="19" eb="20">
      <t>オ</t>
    </rPh>
    <phoneticPr fontId="1"/>
  </si>
  <si>
    <t>通路の確保がない</t>
    <rPh sb="0" eb="2">
      <t>ツウロ</t>
    </rPh>
    <rPh sb="3" eb="5">
      <t>カクホ</t>
    </rPh>
    <phoneticPr fontId="1"/>
  </si>
  <si>
    <t>有資格者の選任が出来ていない</t>
    <rPh sb="0" eb="4">
      <t>ユウシカクシャ</t>
    </rPh>
    <rPh sb="5" eb="7">
      <t>センニン</t>
    </rPh>
    <rPh sb="8" eb="10">
      <t>デキ</t>
    </rPh>
    <phoneticPr fontId="1"/>
  </si>
  <si>
    <t>路盤工</t>
    <rPh sb="0" eb="2">
      <t>ロバン</t>
    </rPh>
    <rPh sb="2" eb="3">
      <t>コウ</t>
    </rPh>
    <phoneticPr fontId="1"/>
  </si>
  <si>
    <t>一般道路との近接作業により、重機と一般車両との接触が起こる</t>
    <rPh sb="0" eb="2">
      <t>イッパン</t>
    </rPh>
    <rPh sb="2" eb="4">
      <t>ドウロ</t>
    </rPh>
    <rPh sb="6" eb="8">
      <t>キンセツ</t>
    </rPh>
    <rPh sb="8" eb="10">
      <t>サギョウ</t>
    </rPh>
    <rPh sb="14" eb="16">
      <t>ジュウキ</t>
    </rPh>
    <rPh sb="17" eb="19">
      <t>イッパン</t>
    </rPh>
    <rPh sb="19" eb="21">
      <t>シャリョウ</t>
    </rPh>
    <rPh sb="23" eb="25">
      <t>セッショク</t>
    </rPh>
    <rPh sb="26" eb="27">
      <t>オ</t>
    </rPh>
    <phoneticPr fontId="1"/>
  </si>
  <si>
    <t>重機の作業範囲内立ち入り禁止対策がない</t>
    <rPh sb="0" eb="2">
      <t>ジュウキ</t>
    </rPh>
    <rPh sb="3" eb="5">
      <t>サギョウ</t>
    </rPh>
    <rPh sb="5" eb="8">
      <t>ハンイナイ</t>
    </rPh>
    <rPh sb="8" eb="9">
      <t>タ</t>
    </rPh>
    <rPh sb="10" eb="11">
      <t>イ</t>
    </rPh>
    <rPh sb="12" eb="14">
      <t>キンシ</t>
    </rPh>
    <rPh sb="14" eb="16">
      <t>タイサク</t>
    </rPh>
    <phoneticPr fontId="1"/>
  </si>
  <si>
    <t>コンクリート舗装工</t>
    <rPh sb="6" eb="8">
      <t>ホソウ</t>
    </rPh>
    <rPh sb="8" eb="9">
      <t>コウ</t>
    </rPh>
    <phoneticPr fontId="1"/>
  </si>
  <si>
    <t>ｱｳﾄﾘｶﾞｰの支持盤補強がなされていない</t>
    <rPh sb="8" eb="11">
      <t>シジバン</t>
    </rPh>
    <rPh sb="11" eb="13">
      <t>ホキョウ</t>
    </rPh>
    <phoneticPr fontId="1"/>
  </si>
  <si>
    <t>玉掛け、クレーンの有資格者の配置を行っていなかった</t>
    <rPh sb="0" eb="2">
      <t>タマガ</t>
    </rPh>
    <rPh sb="9" eb="10">
      <t>ユウ</t>
    </rPh>
    <rPh sb="10" eb="13">
      <t>シカクシャ</t>
    </rPh>
    <rPh sb="14" eb="16">
      <t>ハイチ</t>
    </rPh>
    <rPh sb="17" eb="18">
      <t>オコナ</t>
    </rPh>
    <phoneticPr fontId="1"/>
  </si>
  <si>
    <t>重機から転落する</t>
    <rPh sb="0" eb="2">
      <t>ジュウキ</t>
    </rPh>
    <rPh sb="4" eb="6">
      <t>テンラク</t>
    </rPh>
    <phoneticPr fontId="1"/>
  </si>
  <si>
    <t>重機運転中、周囲の安全確認を怠る</t>
    <rPh sb="0" eb="2">
      <t>ジュウキ</t>
    </rPh>
    <rPh sb="2" eb="5">
      <t>ウンテンチュウ</t>
    </rPh>
    <rPh sb="6" eb="8">
      <t>シュウイ</t>
    </rPh>
    <rPh sb="9" eb="11">
      <t>アンゼン</t>
    </rPh>
    <rPh sb="11" eb="13">
      <t>カクニン</t>
    </rPh>
    <rPh sb="14" eb="15">
      <t>オコタ</t>
    </rPh>
    <phoneticPr fontId="1"/>
  </si>
  <si>
    <t>測量</t>
    <rPh sb="0" eb="2">
      <t>ソクリョウ</t>
    </rPh>
    <phoneticPr fontId="1"/>
  </si>
  <si>
    <t>掘削工</t>
    <rPh sb="0" eb="2">
      <t>クッサク</t>
    </rPh>
    <rPh sb="2" eb="3">
      <t>コウ</t>
    </rPh>
    <phoneticPr fontId="1"/>
  </si>
  <si>
    <t>法面整形工</t>
    <rPh sb="0" eb="2">
      <t>ノリメン</t>
    </rPh>
    <rPh sb="2" eb="4">
      <t>セイケイ</t>
    </rPh>
    <rPh sb="4" eb="5">
      <t>コウ</t>
    </rPh>
    <phoneticPr fontId="1"/>
  </si>
  <si>
    <t>昇降設備に不備がある</t>
    <rPh sb="0" eb="2">
      <t>ショウコウ</t>
    </rPh>
    <rPh sb="2" eb="4">
      <t>セツビ</t>
    </rPh>
    <rPh sb="5" eb="7">
      <t>フビ</t>
    </rPh>
    <phoneticPr fontId="1"/>
  </si>
  <si>
    <t>伐採</t>
    <rPh sb="0" eb="1">
      <t>バツ</t>
    </rPh>
    <rPh sb="1" eb="2">
      <t>サイ</t>
    </rPh>
    <phoneticPr fontId="1"/>
  </si>
  <si>
    <t>矢板工</t>
    <rPh sb="0" eb="2">
      <t>ヤイタ</t>
    </rPh>
    <rPh sb="2" eb="3">
      <t>コウ</t>
    </rPh>
    <phoneticPr fontId="1"/>
  </si>
  <si>
    <t>区画線工</t>
    <rPh sb="0" eb="2">
      <t>クカク</t>
    </rPh>
    <rPh sb="2" eb="3">
      <t>セン</t>
    </rPh>
    <rPh sb="3" eb="4">
      <t>コウ</t>
    </rPh>
    <phoneticPr fontId="1"/>
  </si>
  <si>
    <t>鉄筋加工・組立工</t>
    <rPh sb="0" eb="2">
      <t>テッキン</t>
    </rPh>
    <rPh sb="2" eb="4">
      <t>カコウ</t>
    </rPh>
    <rPh sb="5" eb="6">
      <t>ク</t>
    </rPh>
    <rPh sb="6" eb="7">
      <t>タ</t>
    </rPh>
    <rPh sb="7" eb="8">
      <t>コウ</t>
    </rPh>
    <phoneticPr fontId="1"/>
  </si>
  <si>
    <t>根固めﾌﾞﾛｯｸ工</t>
    <rPh sb="0" eb="1">
      <t>ネ</t>
    </rPh>
    <rPh sb="1" eb="2">
      <t>ガタ</t>
    </rPh>
    <rPh sb="8" eb="9">
      <t>コウ</t>
    </rPh>
    <phoneticPr fontId="1"/>
  </si>
  <si>
    <t>落石防護工</t>
    <rPh sb="0" eb="2">
      <t>ラクセキ</t>
    </rPh>
    <rPh sb="2" eb="4">
      <t>ボウゴ</t>
    </rPh>
    <rPh sb="4" eb="5">
      <t>コウ</t>
    </rPh>
    <phoneticPr fontId="1"/>
  </si>
  <si>
    <t>型枠工事</t>
    <rPh sb="0" eb="2">
      <t>カタワク</t>
    </rPh>
    <rPh sb="2" eb="4">
      <t>コウジ</t>
    </rPh>
    <phoneticPr fontId="1"/>
  </si>
  <si>
    <t>土工安施技指</t>
  </si>
  <si>
    <t>地震時に作業をする</t>
    <rPh sb="0" eb="3">
      <t>ジシンジ</t>
    </rPh>
    <rPh sb="4" eb="6">
      <t>サギョウ</t>
    </rPh>
    <phoneticPr fontId="1"/>
  </si>
  <si>
    <t>大雨時に作業をする</t>
    <rPh sb="0" eb="2">
      <t>オオアメ</t>
    </rPh>
    <rPh sb="2" eb="3">
      <t>ジ</t>
    </rPh>
    <rPh sb="4" eb="6">
      <t>サギョウ</t>
    </rPh>
    <phoneticPr fontId="1"/>
  </si>
  <si>
    <t>ﾌﾞﾛｯｸﾊﾞｲｽからﾌﾞﾛｯｸが
抜け落ちる</t>
    <rPh sb="18" eb="19">
      <t>ヌ</t>
    </rPh>
    <rPh sb="20" eb="21">
      <t>オ</t>
    </rPh>
    <phoneticPr fontId="1"/>
  </si>
  <si>
    <t>仮設防護柵工</t>
    <rPh sb="0" eb="2">
      <t>カセツ</t>
    </rPh>
    <rPh sb="2" eb="5">
      <t>ボウゴサク</t>
    </rPh>
    <rPh sb="5" eb="6">
      <t>コウ</t>
    </rPh>
    <phoneticPr fontId="1"/>
  </si>
  <si>
    <t>リスク影響（結果）&lt;危険性質等&gt;</t>
    <rPh sb="3" eb="5">
      <t>エイキョウ</t>
    </rPh>
    <rPh sb="6" eb="8">
      <t>ケッカ</t>
    </rPh>
    <phoneticPr fontId="1"/>
  </si>
  <si>
    <t>重量物取り扱い教育が不足している</t>
    <rPh sb="3" eb="4">
      <t>ト</t>
    </rPh>
    <rPh sb="5" eb="6">
      <t>アツカ</t>
    </rPh>
    <rPh sb="7" eb="9">
      <t>キョウイク</t>
    </rPh>
    <rPh sb="10" eb="12">
      <t>フソク</t>
    </rPh>
    <phoneticPr fontId="1"/>
  </si>
  <si>
    <t>許容重量を超える作業を行う</t>
    <rPh sb="0" eb="2">
      <t>キョヨウ</t>
    </rPh>
    <rPh sb="5" eb="6">
      <t>コ</t>
    </rPh>
    <rPh sb="8" eb="10">
      <t>サギョウ</t>
    </rPh>
    <rPh sb="11" eb="12">
      <t>オコナ</t>
    </rPh>
    <phoneticPr fontId="1"/>
  </si>
  <si>
    <t>重量物取り扱い作業手順を守っていない</t>
    <rPh sb="3" eb="4">
      <t>ト</t>
    </rPh>
    <rPh sb="5" eb="6">
      <t>アツカ</t>
    </rPh>
    <rPh sb="7" eb="9">
      <t>サギョウ</t>
    </rPh>
    <rPh sb="9" eb="11">
      <t>テジュン</t>
    </rPh>
    <rPh sb="12" eb="13">
      <t>マモ</t>
    </rPh>
    <phoneticPr fontId="1"/>
  </si>
  <si>
    <t>業務内容
(作業╱工程╱設備╱材料等)</t>
    <rPh sb="0" eb="2">
      <t>ギョウム</t>
    </rPh>
    <rPh sb="2" eb="4">
      <t>ナイヨウ</t>
    </rPh>
    <rPh sb="6" eb="8">
      <t>サギョウ</t>
    </rPh>
    <rPh sb="9" eb="11">
      <t>コウテイ</t>
    </rPh>
    <rPh sb="12" eb="14">
      <t>セツビ</t>
    </rPh>
    <rPh sb="15" eb="17">
      <t>ザイリョウ</t>
    </rPh>
    <rPh sb="17" eb="18">
      <t>トウ</t>
    </rPh>
    <phoneticPr fontId="1"/>
  </si>
  <si>
    <t>リスク側面（原因）
(危険源等)</t>
    <rPh sb="3" eb="5">
      <t>ソクメン</t>
    </rPh>
    <rPh sb="6" eb="8">
      <t>ゲンイン</t>
    </rPh>
    <rPh sb="11" eb="13">
      <t>キケン</t>
    </rPh>
    <rPh sb="13" eb="14">
      <t>ゲン</t>
    </rPh>
    <rPh sb="14" eb="15">
      <t>トウ</t>
    </rPh>
    <phoneticPr fontId="1"/>
  </si>
  <si>
    <t>ﾌﾞﾛｯｸとﾌﾞﾛｯｸで指を挟む</t>
    <rPh sb="12" eb="13">
      <t>ユビ</t>
    </rPh>
    <rPh sb="14" eb="15">
      <t>ハサ</t>
    </rPh>
    <phoneticPr fontId="1"/>
  </si>
  <si>
    <t>持っていたﾌﾞﾛｯｸを足に落とす</t>
    <rPh sb="0" eb="1">
      <t>モ</t>
    </rPh>
    <rPh sb="11" eb="12">
      <t>アシ</t>
    </rPh>
    <rPh sb="13" eb="14">
      <t>オ</t>
    </rPh>
    <phoneticPr fontId="1"/>
  </si>
  <si>
    <t>ぎっくり腰・腰痛</t>
    <rPh sb="4" eb="5">
      <t>ゴシ</t>
    </rPh>
    <rPh sb="6" eb="8">
      <t>ヨウツウ</t>
    </rPh>
    <phoneticPr fontId="1"/>
  </si>
  <si>
    <t>除雪作業</t>
    <phoneticPr fontId="1"/>
  </si>
  <si>
    <t>滑り・滑落・転落・転倒</t>
    <rPh sb="0" eb="1">
      <t>スベ</t>
    </rPh>
    <rPh sb="3" eb="4">
      <t>スベ</t>
    </rPh>
    <rPh sb="4" eb="5">
      <t>オ</t>
    </rPh>
    <rPh sb="6" eb="8">
      <t>テンラク</t>
    </rPh>
    <rPh sb="9" eb="11">
      <t>テントウ</t>
    </rPh>
    <phoneticPr fontId="1"/>
  </si>
  <si>
    <t>下敷き・巻込み・引込み</t>
    <rPh sb="0" eb="2">
      <t>シタジ</t>
    </rPh>
    <rPh sb="4" eb="6">
      <t>マキコ</t>
    </rPh>
    <rPh sb="8" eb="10">
      <t>ヒキコミ</t>
    </rPh>
    <phoneticPr fontId="1"/>
  </si>
  <si>
    <t>創傷・裂傷・切断・せん断</t>
    <rPh sb="6" eb="8">
      <t>セツダン</t>
    </rPh>
    <rPh sb="11" eb="12">
      <t>ダン</t>
    </rPh>
    <phoneticPr fontId="1"/>
  </si>
  <si>
    <t>火災・火傷・破裂・爆発</t>
    <rPh sb="6" eb="8">
      <t>ハレツ</t>
    </rPh>
    <rPh sb="9" eb="11">
      <t>バクハツ</t>
    </rPh>
    <phoneticPr fontId="1"/>
  </si>
  <si>
    <t>五感障害（視覚・聴覚等）</t>
    <rPh sb="5" eb="7">
      <t>シカク</t>
    </rPh>
    <rPh sb="8" eb="10">
      <t>チョウカク</t>
    </rPh>
    <rPh sb="10" eb="11">
      <t>トウ</t>
    </rPh>
    <phoneticPr fontId="1"/>
  </si>
  <si>
    <t>有毒ガス・粉塵の吸引障害</t>
    <rPh sb="5" eb="7">
      <t>フンジン</t>
    </rPh>
    <rPh sb="8" eb="10">
      <t>キュウイン</t>
    </rPh>
    <rPh sb="10" eb="12">
      <t>ショウガイ</t>
    </rPh>
    <phoneticPr fontId="1"/>
  </si>
  <si>
    <t>過労・ストレス・精神障害</t>
    <rPh sb="8" eb="10">
      <t>セイシン</t>
    </rPh>
    <rPh sb="10" eb="12">
      <t>ショウガイ</t>
    </rPh>
    <phoneticPr fontId="1"/>
  </si>
  <si>
    <t>挟込み・圧迫・押しつぶし</t>
    <rPh sb="7" eb="8">
      <t>オ</t>
    </rPh>
    <phoneticPr fontId="1"/>
  </si>
  <si>
    <t>設備的対応
②</t>
    <rPh sb="0" eb="3">
      <t>セツビテキ</t>
    </rPh>
    <rPh sb="3" eb="5">
      <t>タイオウ</t>
    </rPh>
    <phoneticPr fontId="1"/>
  </si>
  <si>
    <t>管理的対応
③</t>
    <rPh sb="0" eb="3">
      <t>カンリテキ</t>
    </rPh>
    <rPh sb="3" eb="5">
      <t>タイオウ</t>
    </rPh>
    <phoneticPr fontId="1"/>
  </si>
  <si>
    <t>防護具使用
④</t>
    <rPh sb="0" eb="2">
      <t>ボウゴ</t>
    </rPh>
    <rPh sb="2" eb="3">
      <t>グ</t>
    </rPh>
    <rPh sb="3" eb="5">
      <t>シヨウ</t>
    </rPh>
    <phoneticPr fontId="1"/>
  </si>
  <si>
    <t>判定結果</t>
    <rPh sb="0" eb="2">
      <t>ハンテイ</t>
    </rPh>
    <rPh sb="2" eb="4">
      <t>ケッカ</t>
    </rPh>
    <phoneticPr fontId="1"/>
  </si>
  <si>
    <t>結果の重大性（程度）</t>
    <rPh sb="0" eb="2">
      <t>ケッカ</t>
    </rPh>
    <rPh sb="3" eb="6">
      <t>ジュウダイセイ</t>
    </rPh>
    <rPh sb="7" eb="9">
      <t>テイド</t>
    </rPh>
    <phoneticPr fontId="1"/>
  </si>
  <si>
    <t>発生の可能性（頻度）</t>
    <rPh sb="0" eb="2">
      <t>ハッセイ</t>
    </rPh>
    <rPh sb="3" eb="6">
      <t>カノウセイ</t>
    </rPh>
    <rPh sb="7" eb="9">
      <t>ヒンド</t>
    </rPh>
    <phoneticPr fontId="1"/>
  </si>
  <si>
    <t>結果の重大性(1～5段階)と発生の可能性(1～5段階)により評価を行う。</t>
    <rPh sb="0" eb="2">
      <t>ケッカ</t>
    </rPh>
    <rPh sb="3" eb="6">
      <t>ジュウダイセイ</t>
    </rPh>
    <rPh sb="10" eb="12">
      <t>ダンカイ</t>
    </rPh>
    <rPh sb="14" eb="16">
      <t>ハッセイ</t>
    </rPh>
    <rPh sb="17" eb="20">
      <t>カノウセイ</t>
    </rPh>
    <rPh sb="24" eb="26">
      <t>ダンカイ</t>
    </rPh>
    <rPh sb="30" eb="32">
      <t>ヒョウカ</t>
    </rPh>
    <rPh sb="33" eb="34">
      <t>オコナ</t>
    </rPh>
    <phoneticPr fontId="1"/>
  </si>
  <si>
    <t>ハザード評価表</t>
    <rPh sb="4" eb="6">
      <t>ヒョウカ</t>
    </rPh>
    <rPh sb="6" eb="7">
      <t>ヒョウ</t>
    </rPh>
    <phoneticPr fontId="1"/>
  </si>
  <si>
    <t>○</t>
    <phoneticPr fontId="1"/>
  </si>
  <si>
    <t>ブロック積工
大型ブロック積工
井桁ブロック工</t>
    <rPh sb="4" eb="5">
      <t>ツ</t>
    </rPh>
    <rPh sb="5" eb="6">
      <t>コウ</t>
    </rPh>
    <phoneticPr fontId="1"/>
  </si>
  <si>
    <t>A</t>
  </si>
  <si>
    <t>A</t>
    <phoneticPr fontId="1"/>
  </si>
  <si>
    <t>Ｌ型擁壁工
（プレキャスト）
ボックスカルバート</t>
    <rPh sb="1" eb="2">
      <t>ガタ</t>
    </rPh>
    <rPh sb="2" eb="4">
      <t>ヨウヘキ</t>
    </rPh>
    <rPh sb="4" eb="5">
      <t>コウ</t>
    </rPh>
    <phoneticPr fontId="1"/>
  </si>
  <si>
    <t>B</t>
    <phoneticPr fontId="1"/>
  </si>
  <si>
    <t>路床工
置き換え工</t>
    <rPh sb="0" eb="1">
      <t>ロ</t>
    </rPh>
    <rPh sb="1" eb="2">
      <t>ショウ</t>
    </rPh>
    <rPh sb="2" eb="3">
      <t>コウ</t>
    </rPh>
    <phoneticPr fontId="1"/>
  </si>
  <si>
    <t>C</t>
    <phoneticPr fontId="1"/>
  </si>
  <si>
    <t>D</t>
    <phoneticPr fontId="1"/>
  </si>
  <si>
    <t>アスファルト舗装工
路上再生路盤工
切削工</t>
    <rPh sb="6" eb="8">
      <t>ホソウ</t>
    </rPh>
    <rPh sb="8" eb="9">
      <t>コウ</t>
    </rPh>
    <phoneticPr fontId="1"/>
  </si>
  <si>
    <t>E</t>
    <phoneticPr fontId="1"/>
  </si>
  <si>
    <t>F</t>
    <phoneticPr fontId="1"/>
  </si>
  <si>
    <t>篭マット工
蛇篭工
ふとん篭工</t>
    <rPh sb="0" eb="1">
      <t>カゴ</t>
    </rPh>
    <rPh sb="4" eb="5">
      <t>コウ</t>
    </rPh>
    <phoneticPr fontId="1"/>
  </si>
  <si>
    <t>G</t>
    <phoneticPr fontId="1"/>
  </si>
  <si>
    <t>H</t>
    <phoneticPr fontId="1"/>
  </si>
  <si>
    <t>I</t>
    <phoneticPr fontId="1"/>
  </si>
  <si>
    <t>切土工
盛土工
盛土補強工</t>
    <rPh sb="0" eb="1">
      <t>キ</t>
    </rPh>
    <rPh sb="1" eb="2">
      <t>ド</t>
    </rPh>
    <rPh sb="2" eb="3">
      <t>コウ</t>
    </rPh>
    <phoneticPr fontId="1"/>
  </si>
  <si>
    <t>J</t>
    <phoneticPr fontId="1"/>
  </si>
  <si>
    <t>側溝布設工
管渠工
縁石工</t>
    <rPh sb="0" eb="2">
      <t>ソッコウ</t>
    </rPh>
    <rPh sb="2" eb="4">
      <t>フセツ</t>
    </rPh>
    <rPh sb="4" eb="5">
      <t>コウ</t>
    </rPh>
    <phoneticPr fontId="1"/>
  </si>
  <si>
    <t>L</t>
    <phoneticPr fontId="1"/>
  </si>
  <si>
    <t>K</t>
    <phoneticPr fontId="1"/>
  </si>
  <si>
    <t>コンクリート擁壁工
現場打ち擁壁工
橋台・橋脚・堰堤工</t>
    <rPh sb="6" eb="8">
      <t>ヨウヘキ</t>
    </rPh>
    <rPh sb="8" eb="9">
      <t>コウ</t>
    </rPh>
    <phoneticPr fontId="1"/>
  </si>
  <si>
    <t>M</t>
    <phoneticPr fontId="1"/>
  </si>
  <si>
    <t>N</t>
    <phoneticPr fontId="1"/>
  </si>
  <si>
    <t>法面保護工
法枠工・吹付工
植生工</t>
    <rPh sb="0" eb="2">
      <t>ノリメン</t>
    </rPh>
    <rPh sb="2" eb="4">
      <t>ホゴ</t>
    </rPh>
    <rPh sb="4" eb="5">
      <t>コウ</t>
    </rPh>
    <phoneticPr fontId="1"/>
  </si>
  <si>
    <t>O</t>
    <phoneticPr fontId="1"/>
  </si>
  <si>
    <t>P</t>
    <phoneticPr fontId="1"/>
  </si>
  <si>
    <t>ガードレール
ガードケーブル
ガードパイプ</t>
    <phoneticPr fontId="1"/>
  </si>
  <si>
    <t>Q</t>
    <phoneticPr fontId="1"/>
  </si>
  <si>
    <t>R</t>
    <phoneticPr fontId="1"/>
  </si>
  <si>
    <t>S</t>
    <phoneticPr fontId="1"/>
  </si>
  <si>
    <t>(基礎工)既製ｺﾝｸﾘｰﾄ杭・鋼管杭・場所打ち杭・深礎工等</t>
    <rPh sb="1" eb="3">
      <t>キソ</t>
    </rPh>
    <rPh sb="3" eb="4">
      <t>コウ</t>
    </rPh>
    <phoneticPr fontId="1"/>
  </si>
  <si>
    <t>(基礎工)
砕石均しコン・ﾌﾞﾛｯｸ
擁壁基礎工等</t>
    <rPh sb="1" eb="3">
      <t>キソ</t>
    </rPh>
    <rPh sb="3" eb="4">
      <t>コウ</t>
    </rPh>
    <phoneticPr fontId="1"/>
  </si>
  <si>
    <t>T</t>
    <phoneticPr fontId="1"/>
  </si>
  <si>
    <t>U</t>
    <phoneticPr fontId="1"/>
  </si>
  <si>
    <t>V</t>
    <phoneticPr fontId="1"/>
  </si>
  <si>
    <t>X</t>
    <phoneticPr fontId="1"/>
  </si>
  <si>
    <t>Y</t>
    <phoneticPr fontId="1"/>
  </si>
  <si>
    <t>足場の組み立て
解体作業</t>
    <rPh sb="0" eb="2">
      <t>アシバ</t>
    </rPh>
    <rPh sb="3" eb="4">
      <t>ク</t>
    </rPh>
    <rPh sb="5" eb="6">
      <t>タ</t>
    </rPh>
    <phoneticPr fontId="1"/>
  </si>
  <si>
    <t>Z</t>
    <phoneticPr fontId="1"/>
  </si>
  <si>
    <t>現場事務所
休憩所</t>
    <rPh sb="0" eb="2">
      <t>ゲンバ</t>
    </rPh>
    <rPh sb="2" eb="5">
      <t>ジムショ</t>
    </rPh>
    <phoneticPr fontId="1"/>
  </si>
  <si>
    <t>道路維持作業
路面清掃工</t>
    <phoneticPr fontId="1"/>
  </si>
  <si>
    <t>リスク影響再評価</t>
    <rPh sb="5" eb="6">
      <t>サイ</t>
    </rPh>
    <phoneticPr fontId="1"/>
  </si>
  <si>
    <t>除去・代替
①</t>
    <rPh sb="0" eb="2">
      <t>ジョキョ</t>
    </rPh>
    <rPh sb="3" eb="5">
      <t>ダイガエ</t>
    </rPh>
    <phoneticPr fontId="1"/>
  </si>
  <si>
    <t>●</t>
  </si>
  <si>
    <t>●</t>
    <phoneticPr fontId="1"/>
  </si>
  <si>
    <t>△</t>
    <phoneticPr fontId="1"/>
  </si>
  <si>
    <t>―</t>
    <phoneticPr fontId="1"/>
  </si>
  <si>
    <t>●：許容できない（耐えられない）リスク領域
ハザードがもたらす危害の程度やその発生の頻度を軽減することにより、他のリスク領域までリスクを低減することが求められる</t>
    <phoneticPr fontId="1"/>
  </si>
  <si>
    <t>○：危険／効用基準あるいはコストを含めて、リスク低減策の実現性を考慮しながらも、最小限のリスクまで低減すべき領域</t>
    <phoneticPr fontId="1"/>
  </si>
  <si>
    <t>被害に遭う
対象者</t>
    <rPh sb="0" eb="2">
      <t>ヒガイ</t>
    </rPh>
    <rPh sb="3" eb="4">
      <t>ア</t>
    </rPh>
    <rPh sb="6" eb="9">
      <t>タイショウシャ</t>
    </rPh>
    <phoneticPr fontId="1"/>
  </si>
  <si>
    <t>(1)　リスク区分</t>
    <rPh sb="7" eb="9">
      <t>クブン</t>
    </rPh>
    <phoneticPr fontId="1"/>
  </si>
  <si>
    <t>(2)　経緯</t>
    <rPh sb="4" eb="6">
      <t>ケイイ</t>
    </rPh>
    <phoneticPr fontId="1"/>
  </si>
  <si>
    <t>リスク評価</t>
    <phoneticPr fontId="1"/>
  </si>
  <si>
    <t>過去</t>
    <rPh sb="0" eb="2">
      <t>カコ</t>
    </rPh>
    <phoneticPr fontId="1"/>
  </si>
  <si>
    <t>現在</t>
    <rPh sb="0" eb="2">
      <t>ゲンザイ</t>
    </rPh>
    <phoneticPr fontId="1"/>
  </si>
  <si>
    <t>未来</t>
    <rPh sb="0" eb="2">
      <t>ミライ</t>
    </rPh>
    <phoneticPr fontId="1"/>
  </si>
  <si>
    <t>区分
(1)</t>
    <rPh sb="0" eb="2">
      <t>クブン</t>
    </rPh>
    <phoneticPr fontId="1"/>
  </si>
  <si>
    <t>経緯
(2)</t>
    <rPh sb="0" eb="2">
      <t>ケイイ</t>
    </rPh>
    <phoneticPr fontId="1"/>
  </si>
  <si>
    <t>事態区分
(3)</t>
    <rPh sb="0" eb="2">
      <t>ジタイ</t>
    </rPh>
    <rPh sb="2" eb="4">
      <t>クブン</t>
    </rPh>
    <phoneticPr fontId="1"/>
  </si>
  <si>
    <t>土木工事</t>
    <phoneticPr fontId="1"/>
  </si>
  <si>
    <t>労働安全衛生リスクアセスメント</t>
    <rPh sb="0" eb="2">
      <t>ロウドウ</t>
    </rPh>
    <rPh sb="2" eb="4">
      <t>アンゼン</t>
    </rPh>
    <rPh sb="4" eb="6">
      <t>エイセイ</t>
    </rPh>
    <phoneticPr fontId="1"/>
  </si>
  <si>
    <t>(3)　リスク事態区分</t>
    <rPh sb="7" eb="9">
      <t>ジタイ</t>
    </rPh>
    <rPh sb="9" eb="11">
      <t>クブン</t>
    </rPh>
    <phoneticPr fontId="1"/>
  </si>
  <si>
    <t>普通の状態における危険源への影響</t>
    <phoneticPr fontId="1"/>
  </si>
  <si>
    <t>定常</t>
    <rPh sb="0" eb="2">
      <t>テイジョウ</t>
    </rPh>
    <phoneticPr fontId="1"/>
  </si>
  <si>
    <t>非定常</t>
    <rPh sb="0" eb="3">
      <t>ヒテイジョウ</t>
    </rPh>
    <phoneticPr fontId="1"/>
  </si>
  <si>
    <t>緊急</t>
    <rPh sb="0" eb="2">
      <t>キンキュウ</t>
    </rPh>
    <phoneticPr fontId="1"/>
  </si>
  <si>
    <t>始業前、終業前、段取替え、故障等の危険源への影響</t>
    <phoneticPr fontId="1"/>
  </si>
  <si>
    <t>台風、地震、崩壊等の緊急事態時の危険源への影響</t>
    <phoneticPr fontId="1"/>
  </si>
  <si>
    <t>その他（　　　　　　　　）</t>
    <rPh sb="2" eb="3">
      <t>タ</t>
    </rPh>
    <phoneticPr fontId="1"/>
  </si>
  <si>
    <t>用具の始業前点検の徹底</t>
    <rPh sb="0" eb="2">
      <t>ヨウグ</t>
    </rPh>
    <rPh sb="3" eb="5">
      <t>シギョウ</t>
    </rPh>
    <rPh sb="5" eb="6">
      <t>マエ</t>
    </rPh>
    <rPh sb="6" eb="8">
      <t>テンケン</t>
    </rPh>
    <rPh sb="9" eb="11">
      <t>テッテイ</t>
    </rPh>
    <phoneticPr fontId="1"/>
  </si>
  <si>
    <t>立入禁止処置を行う（バリケード等）</t>
    <phoneticPr fontId="1"/>
  </si>
  <si>
    <t>□　目標設定
□　維持・管理
□　手順書</t>
    <rPh sb="2" eb="4">
      <t>モクヒョウ</t>
    </rPh>
    <rPh sb="4" eb="6">
      <t>セッテイ</t>
    </rPh>
    <rPh sb="9" eb="11">
      <t>イジ</t>
    </rPh>
    <rPh sb="12" eb="14">
      <t>カンリ</t>
    </rPh>
    <rPh sb="17" eb="20">
      <t>テジュンショ</t>
    </rPh>
    <phoneticPr fontId="1"/>
  </si>
  <si>
    <t>―：他の受入られているハザードから生じるリスクと比較しても、危害の程度や発生頻度は低いと考えられ、無視できると考えられるリスク領域</t>
    <phoneticPr fontId="1"/>
  </si>
  <si>
    <t>安全カバーを設置</t>
    <rPh sb="0" eb="2">
      <t>アンゼン</t>
    </rPh>
    <rPh sb="6" eb="8">
      <t>セッチ</t>
    </rPh>
    <phoneticPr fontId="1"/>
  </si>
  <si>
    <t>△：緊急事態　(労働災害発生の急迫した危険がある状態)
発生の可能性は低いが、起こったら重大な結果をもたらす領域。自然災害（地震、津波、台風、大雨、強風、落雷など）</t>
    <rPh sb="71" eb="73">
      <t>オオアメ</t>
    </rPh>
    <phoneticPr fontId="1"/>
  </si>
  <si>
    <t>管理策の検討</t>
    <rPh sb="0" eb="2">
      <t>カンリ</t>
    </rPh>
    <rPh sb="2" eb="3">
      <t>サク</t>
    </rPh>
    <rPh sb="4" eb="6">
      <t>ケントウ</t>
    </rPh>
    <phoneticPr fontId="1"/>
  </si>
  <si>
    <t>リスク低減策（計画）　検討の優先順位①→②→③→④</t>
    <rPh sb="3" eb="5">
      <t>テイゲン</t>
    </rPh>
    <rPh sb="5" eb="6">
      <t>サク</t>
    </rPh>
    <rPh sb="7" eb="9">
      <t>ケイカク</t>
    </rPh>
    <rPh sb="11" eb="13">
      <t>ケントウ</t>
    </rPh>
    <rPh sb="14" eb="16">
      <t>ユウセン</t>
    </rPh>
    <rPh sb="16" eb="18">
      <t>ジュンイ</t>
    </rPh>
    <phoneticPr fontId="1"/>
  </si>
  <si>
    <t>法規制等
その他の
要求事項</t>
    <rPh sb="3" eb="4">
      <t>トウ</t>
    </rPh>
    <phoneticPr fontId="1"/>
  </si>
  <si>
    <t>有効性の
評価</t>
    <rPh sb="0" eb="3">
      <t>ユウコウセイ</t>
    </rPh>
    <rPh sb="5" eb="7">
      <t>ヒョウカ</t>
    </rPh>
    <phoneticPr fontId="1"/>
  </si>
  <si>
    <t>e</t>
    <phoneticPr fontId="1"/>
  </si>
  <si>
    <t>f</t>
    <phoneticPr fontId="1"/>
  </si>
  <si>
    <t>i</t>
    <phoneticPr fontId="1"/>
  </si>
  <si>
    <t>j</t>
    <phoneticPr fontId="1"/>
  </si>
  <si>
    <t>k</t>
    <phoneticPr fontId="1"/>
  </si>
  <si>
    <t>n</t>
    <phoneticPr fontId="1"/>
  </si>
  <si>
    <t>q</t>
    <phoneticPr fontId="1"/>
  </si>
  <si>
    <t>直接:当社で管理できる危険源（当社の活動）</t>
    <rPh sb="0" eb="2">
      <t>チョクセツ</t>
    </rPh>
    <phoneticPr fontId="1"/>
  </si>
  <si>
    <t>間接:当社では管理できないが影響を及ぼせる危険源
（外注、協力業者の活動）</t>
    <rPh sb="0" eb="2">
      <t>カンセツ</t>
    </rPh>
    <phoneticPr fontId="1"/>
  </si>
  <si>
    <t>過去:過去に発生したことがある危険源</t>
    <rPh sb="0" eb="2">
      <t>カコ</t>
    </rPh>
    <phoneticPr fontId="1"/>
  </si>
  <si>
    <t>現在:現在発生している危険源</t>
    <rPh sb="0" eb="2">
      <t>ゲンザイ</t>
    </rPh>
    <phoneticPr fontId="1"/>
  </si>
  <si>
    <t>未来;将来的に発生する恐れ可能性ある潜在的な危険源</t>
    <rPh sb="0" eb="2">
      <t>ミライ</t>
    </rPh>
    <phoneticPr fontId="1"/>
  </si>
  <si>
    <t>関係者（利用者）</t>
  </si>
  <si>
    <t>ｵﾍﾟﾚｰﾀｰ</t>
  </si>
  <si>
    <t/>
  </si>
  <si>
    <t>安衛則558</t>
  </si>
  <si>
    <t>クレ則78</t>
  </si>
  <si>
    <t>クレ則74ｰ2</t>
  </si>
  <si>
    <t>安衛則35</t>
  </si>
  <si>
    <t>安衛則31</t>
  </si>
  <si>
    <t>安衛則343</t>
  </si>
  <si>
    <t>安衛法45安衛法31</t>
  </si>
  <si>
    <t>安衛則556</t>
  </si>
  <si>
    <t>建公災防要</t>
  </si>
  <si>
    <t>安衛則407</t>
  </si>
  <si>
    <t>安衛則158</t>
  </si>
  <si>
    <t>クレ則221クレ則22221・22</t>
  </si>
  <si>
    <t>クレ則74-2</t>
  </si>
  <si>
    <t>安衛法29-2安衛則349</t>
  </si>
  <si>
    <t>安衛則151-7クレ則71クレ則75</t>
  </si>
  <si>
    <t>クレ則74-2クレ則69</t>
  </si>
  <si>
    <t>安衛法151-8安衛法159</t>
  </si>
  <si>
    <t>クレ則221・222・33・67・68 安衛法61</t>
  </si>
  <si>
    <t>安衛則155・157・158</t>
  </si>
  <si>
    <t>安衛則155安衛則157安衛則158</t>
  </si>
  <si>
    <t>安衛法59</t>
  </si>
  <si>
    <t>クレ則74</t>
  </si>
  <si>
    <t>クレ則69</t>
  </si>
  <si>
    <t>クレ則31-274-3</t>
  </si>
  <si>
    <t>クレ則71</t>
  </si>
  <si>
    <t>安衛則29-2</t>
  </si>
  <si>
    <t>クレ則37</t>
  </si>
  <si>
    <t>建公災防要17</t>
  </si>
  <si>
    <t>安衛法14</t>
  </si>
  <si>
    <t>a</t>
    <phoneticPr fontId="1"/>
  </si>
  <si>
    <t>b</t>
    <phoneticPr fontId="1"/>
  </si>
  <si>
    <t>c</t>
    <phoneticPr fontId="1"/>
  </si>
  <si>
    <t>d</t>
    <phoneticPr fontId="1"/>
  </si>
  <si>
    <t>g</t>
    <phoneticPr fontId="1"/>
  </si>
  <si>
    <t>h</t>
    <phoneticPr fontId="1"/>
  </si>
  <si>
    <t>l</t>
    <phoneticPr fontId="1"/>
  </si>
  <si>
    <t>m</t>
    <phoneticPr fontId="1"/>
  </si>
  <si>
    <t>o</t>
    <phoneticPr fontId="1"/>
  </si>
  <si>
    <t>p</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</si>
  <si>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</si>
  <si>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</si>
  <si>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</si>
  <si>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</si>
  <si>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</si>
  <si>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</si>
  <si>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</si>
  <si>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</si>
  <si>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</si>
  <si>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aa</t>
    <phoneticPr fontId="1"/>
  </si>
  <si>
    <t>ab</t>
    <phoneticPr fontId="1"/>
  </si>
  <si>
    <t>ac</t>
    <phoneticPr fontId="1"/>
  </si>
  <si>
    <t>ad</t>
    <phoneticPr fontId="1"/>
  </si>
  <si>
    <t>ae</t>
    <phoneticPr fontId="1"/>
  </si>
  <si>
    <t>af</t>
    <phoneticPr fontId="1"/>
  </si>
  <si>
    <t>ag</t>
    <phoneticPr fontId="1"/>
  </si>
  <si>
    <t>ah</t>
    <phoneticPr fontId="1"/>
  </si>
  <si>
    <t>ai</t>
    <phoneticPr fontId="1"/>
  </si>
  <si>
    <t>aj</t>
    <phoneticPr fontId="1"/>
  </si>
  <si>
    <t>ak</t>
    <phoneticPr fontId="1"/>
  </si>
  <si>
    <t>al</t>
    <phoneticPr fontId="1"/>
  </si>
  <si>
    <t>am</t>
    <phoneticPr fontId="1"/>
  </si>
  <si>
    <t>an</t>
    <phoneticPr fontId="1"/>
  </si>
  <si>
    <t>ao</t>
    <phoneticPr fontId="1"/>
  </si>
  <si>
    <t>a</t>
    <phoneticPr fontId="1"/>
  </si>
  <si>
    <t>am</t>
    <phoneticPr fontId="1"/>
  </si>
  <si>
    <t>○</t>
    <phoneticPr fontId="1"/>
  </si>
  <si>
    <t>Ⅰ</t>
    <phoneticPr fontId="1"/>
  </si>
  <si>
    <t>工事番号</t>
    <rPh sb="0" eb="2">
      <t>コウジ</t>
    </rPh>
    <rPh sb="2" eb="4">
      <t>バンゴウ</t>
    </rPh>
    <phoneticPr fontId="1"/>
  </si>
  <si>
    <t>W</t>
    <phoneticPr fontId="1"/>
  </si>
  <si>
    <t>Ⅱ</t>
    <phoneticPr fontId="1"/>
  </si>
  <si>
    <t>Ⅲ</t>
    <phoneticPr fontId="1"/>
  </si>
  <si>
    <t>Ⅳ</t>
    <phoneticPr fontId="1"/>
  </si>
  <si>
    <t>工事名または現場名</t>
    <rPh sb="0" eb="3">
      <t>コウジメイ</t>
    </rPh>
    <rPh sb="6" eb="8">
      <t>ゲンバ</t>
    </rPh>
    <rPh sb="8" eb="9">
      <t>メイ</t>
    </rPh>
    <phoneticPr fontId="1"/>
  </si>
  <si>
    <t>a</t>
    <phoneticPr fontId="1"/>
  </si>
  <si>
    <t>工事名／現場名</t>
    <rPh sb="0" eb="3">
      <t>コウジメイ</t>
    </rPh>
    <rPh sb="4" eb="6">
      <t>ゲンバ</t>
    </rPh>
    <rPh sb="6" eb="7">
      <t>メイ</t>
    </rPh>
    <phoneticPr fontId="1"/>
  </si>
  <si>
    <t>土木</t>
    <rPh sb="0" eb="2">
      <t>ドボク</t>
    </rPh>
    <phoneticPr fontId="1"/>
  </si>
  <si>
    <t>Ⅴ</t>
    <phoneticPr fontId="1"/>
  </si>
  <si>
    <t>Ⅵ</t>
    <phoneticPr fontId="1"/>
  </si>
  <si>
    <t>Ⅶ</t>
    <phoneticPr fontId="1"/>
  </si>
  <si>
    <t>Ⅷ</t>
    <phoneticPr fontId="1"/>
  </si>
  <si>
    <t>Ⅸ</t>
    <phoneticPr fontId="1"/>
  </si>
  <si>
    <t>足場</t>
    <phoneticPr fontId="1"/>
  </si>
  <si>
    <t>立入禁止処置を行う（バリケード等）</t>
    <phoneticPr fontId="1"/>
  </si>
  <si>
    <t>「安全な玉掛け作業のための注意点」に従う</t>
    <phoneticPr fontId="1"/>
  </si>
  <si>
    <t>作業者
第三者</t>
    <phoneticPr fontId="1"/>
  </si>
  <si>
    <t>安衛則60-2
安衛則642-3</t>
    <phoneticPr fontId="1"/>
  </si>
  <si>
    <t>安衛則558
安衛則539</t>
    <phoneticPr fontId="1"/>
  </si>
  <si>
    <t>関係者
（利用者）
来訪者</t>
    <phoneticPr fontId="1"/>
  </si>
  <si>
    <t>安衛則526
安衛則431</t>
    <phoneticPr fontId="1"/>
  </si>
  <si>
    <t>クレ則221
クレ則222</t>
    <phoneticPr fontId="1"/>
  </si>
  <si>
    <t>―</t>
    <phoneticPr fontId="1"/>
  </si>
  <si>
    <t>安全パトロール</t>
    <rPh sb="0" eb="2">
      <t>アンゼン</t>
    </rPh>
    <phoneticPr fontId="1"/>
  </si>
  <si>
    <t>有効性の
評価方法</t>
    <rPh sb="0" eb="3">
      <t>ユウコウセイ</t>
    </rPh>
    <rPh sb="5" eb="7">
      <t>ヒョウカ</t>
    </rPh>
    <rPh sb="7" eb="9">
      <t>ホウホウ</t>
    </rPh>
    <phoneticPr fontId="1"/>
  </si>
  <si>
    <t>□　目標設定
■　維持・管理
□　手順書</t>
    <rPh sb="2" eb="4">
      <t>モクヒョウ</t>
    </rPh>
    <rPh sb="4" eb="6">
      <t>セッテイ</t>
    </rPh>
    <rPh sb="9" eb="11">
      <t>イジ</t>
    </rPh>
    <rPh sb="12" eb="14">
      <t>カンリ</t>
    </rPh>
    <rPh sb="17" eb="20">
      <t>テジュンショ</t>
    </rPh>
    <phoneticPr fontId="1"/>
  </si>
  <si>
    <t>○</t>
    <phoneticPr fontId="1"/>
  </si>
  <si>
    <t>○</t>
    <phoneticPr fontId="1"/>
  </si>
  <si>
    <t>バイブレータの漏電が起こる</t>
    <rPh sb="7" eb="9">
      <t>ロウデン</t>
    </rPh>
    <rPh sb="10" eb="11">
      <t>オ</t>
    </rPh>
    <phoneticPr fontId="1"/>
  </si>
  <si>
    <t>クレ則215
クレ則22054</t>
    <phoneticPr fontId="1"/>
  </si>
  <si>
    <t>●判定は、目標に設定して、○または―のリスクまで低減するか、それが出来ない場合は作業を中止する。有効性を評価する
○判定は、最小限のリスクまで低減して、維持管理する。有効性を評価する
△判定は、手順書を作成して、教育及びテストを行う
―判定は、リスク低減策を実施する</t>
    <rPh sb="1" eb="3">
      <t>ハンテイ</t>
    </rPh>
    <rPh sb="5" eb="7">
      <t>モクヒョウ</t>
    </rPh>
    <rPh sb="8" eb="10">
      <t>セッテイ</t>
    </rPh>
    <rPh sb="24" eb="26">
      <t>テイゲン</t>
    </rPh>
    <rPh sb="33" eb="35">
      <t>デキ</t>
    </rPh>
    <rPh sb="37" eb="39">
      <t>バアイ</t>
    </rPh>
    <rPh sb="40" eb="42">
      <t>サギョウ</t>
    </rPh>
    <rPh sb="43" eb="45">
      <t>チュウシ</t>
    </rPh>
    <rPh sb="48" eb="51">
      <t>ユウコウセイ</t>
    </rPh>
    <rPh sb="52" eb="54">
      <t>ヒョウカ</t>
    </rPh>
    <rPh sb="58" eb="60">
      <t>ハンテイ</t>
    </rPh>
    <rPh sb="62" eb="64">
      <t>サイショウ</t>
    </rPh>
    <rPh sb="64" eb="65">
      <t>ゲン</t>
    </rPh>
    <rPh sb="71" eb="73">
      <t>テイゲン</t>
    </rPh>
    <rPh sb="76" eb="78">
      <t>イジ</t>
    </rPh>
    <rPh sb="78" eb="80">
      <t>カンリ</t>
    </rPh>
    <rPh sb="83" eb="86">
      <t>ユウコウセイ</t>
    </rPh>
    <rPh sb="87" eb="89">
      <t>ヒョウカ</t>
    </rPh>
    <rPh sb="93" eb="95">
      <t>ハンテイ</t>
    </rPh>
    <rPh sb="97" eb="100">
      <t>テジュンショ</t>
    </rPh>
    <rPh sb="101" eb="103">
      <t>サクセイ</t>
    </rPh>
    <rPh sb="106" eb="108">
      <t>キョウイク</t>
    </rPh>
    <rPh sb="108" eb="109">
      <t>オヨ</t>
    </rPh>
    <rPh sb="114" eb="115">
      <t>オコナ</t>
    </rPh>
    <rPh sb="118" eb="120">
      <t>ハンテイ</t>
    </rPh>
    <rPh sb="125" eb="127">
      <t>テイゲン</t>
    </rPh>
    <rPh sb="127" eb="128">
      <t>サク</t>
    </rPh>
    <rPh sb="129" eb="131">
      <t>ジッシ</t>
    </rPh>
    <phoneticPr fontId="1"/>
  </si>
  <si>
    <t>該当業務（適用対象）</t>
    <phoneticPr fontId="4"/>
  </si>
  <si>
    <t>具体的な適用内容（順守事項）</t>
    <phoneticPr fontId="4"/>
  </si>
  <si>
    <t>法規制項番</t>
    <rPh sb="0" eb="1">
      <t>ホウ</t>
    </rPh>
    <rPh sb="1" eb="3">
      <t>キセイ</t>
    </rPh>
    <rPh sb="3" eb="5">
      <t>コウバン</t>
    </rPh>
    <phoneticPr fontId="4"/>
  </si>
  <si>
    <t>責任者</t>
    <rPh sb="0" eb="3">
      <t>セキニンシャ</t>
    </rPh>
    <phoneticPr fontId="4"/>
  </si>
  <si>
    <t>安全管理者</t>
    <phoneticPr fontId="4"/>
  </si>
  <si>
    <t>安衛法11
安衛令3
安衛則4,6</t>
    <phoneticPr fontId="4"/>
  </si>
  <si>
    <t>●常時50人以上の労働者を使用する事業場
（自社雇用労働者）</t>
    <phoneticPr fontId="4"/>
  </si>
  <si>
    <t>①安全に係わる技術的事項の管理</t>
    <phoneticPr fontId="4"/>
  </si>
  <si>
    <t>衛生管理者</t>
    <phoneticPr fontId="4"/>
  </si>
  <si>
    <t>安衛法12
安衛令4
安衛則4・7</t>
    <phoneticPr fontId="4"/>
  </si>
  <si>
    <t>①衛生に係わる技術的事項の管理</t>
    <phoneticPr fontId="4"/>
  </si>
  <si>
    <t>安全衛生推進者</t>
    <phoneticPr fontId="4"/>
  </si>
  <si>
    <t>安衛法12-2
安衛則12-2～12-4</t>
    <phoneticPr fontId="4"/>
  </si>
  <si>
    <t>●常時１０人以上５０人未満の労働者を使用する事業場
（自社雇用労働者）</t>
    <phoneticPr fontId="4"/>
  </si>
  <si>
    <t>①安全衛生に係わる事項を担当</t>
    <phoneticPr fontId="4"/>
  </si>
  <si>
    <t>安全衛生委員会</t>
    <phoneticPr fontId="4"/>
  </si>
  <si>
    <t>安衛法19
（安衛法17・18）
（安衛令8・9）</t>
    <phoneticPr fontId="4"/>
  </si>
  <si>
    <t>①安全に係わる技術的事項の管理及び衛生に係わる技術的事項の管理</t>
    <phoneticPr fontId="4"/>
  </si>
  <si>
    <t>元方事業者の講ずべき措置等</t>
    <phoneticPr fontId="4"/>
  </si>
  <si>
    <t>●元方事業者は、関係請負人及び関係請負人の労働者が、この法律又はこれに基づく命令の規定に違反しないよう必要な指導を行うこと。</t>
    <phoneticPr fontId="4"/>
  </si>
  <si>
    <t>関係請負人が、次の場所において作業を行うときは、危険の防止についての措置が適正に行われるように、技術上の指導その他必要な措置を行うこと。
①土砂等が崩壊するおそれのある場所
②土石流が発生するおそれのある場所（河川内にある場所であって、関係請負人の労働者に危険が及ぶおそれのある場所に限る）
③基礎工事用機械、移動式クレーンが転倒するおそれのある場所
④架空電線の充電電路に近接する場所　
⑤埋設物等又はれんが壁、コンクリートブロック塀、擁壁等の建設物が損壊するおそれのある場所</t>
    <phoneticPr fontId="4"/>
  </si>
  <si>
    <t>元方安全衛生管理者</t>
    <phoneticPr fontId="4"/>
  </si>
  <si>
    <t>安衛法15-2
安衛則18-2～5・20・664</t>
    <phoneticPr fontId="4"/>
  </si>
  <si>
    <t>●関係請負人の労働者を含め労働者の数か常時５０人以上となる事業場
（統括安全衛生責任者を選任した事業場）</t>
    <phoneticPr fontId="4"/>
  </si>
  <si>
    <t>統括安全衛生責任者の指揮のもとに、上記のうち技術的事項を管理する</t>
    <phoneticPr fontId="4"/>
  </si>
  <si>
    <t>店社安全衛生管理者　</t>
    <phoneticPr fontId="4"/>
  </si>
  <si>
    <t>安衛法15-3
安衛則　18-6～8</t>
    <phoneticPr fontId="4"/>
  </si>
  <si>
    <t>●労働者数が常時２０人以上５０人未満の鉄骨造、鉄骨鉄筋コンクリート造の建築物の建設の仕事</t>
    <phoneticPr fontId="4"/>
  </si>
  <si>
    <t>①現場の統括安全衛生管理を担当する者に対する指導を行う
②現場を毎月１回以上巡視する
③現場において行われる建設工事の状況を把握すること
④現場の協議組織に随時参加すること
⑤仕事の工程に関する計画及び作業場所における機械、設備等の設置に関する計画を確認すること</t>
    <phoneticPr fontId="4"/>
  </si>
  <si>
    <t>安全衛生責任者</t>
    <phoneticPr fontId="4"/>
  </si>
  <si>
    <t>安衛法16
安衛則19</t>
    <phoneticPr fontId="4"/>
  </si>
  <si>
    <t>●元請けにおいて、統括安全衛生責任者を選任すべき現場において仕事を行う関係請負人
なお関係請負人とは１次協力業者及び２次・３次・再協力業者の第一線の作業員までを含む
（個別関係請負人ごとに当該事業場の労働者を統括する者）</t>
    <phoneticPr fontId="4"/>
  </si>
  <si>
    <t>①統括安全衛生責任者との連絡
②統括安全衛生責任者からの連絡事項について関係者への連絡
③統括安全衛生責任者からの連絡事項の実施についての管理
④作業の実施に関する計画の作成について特定元方事業者の計画との整合性について調整すること
⑤混在作業による危険の有無の確認
⑥請負人が仕事の一部を行う後次の請負人に請け負わせる場合には、その請負人の安全衛生責任者と連絡調整</t>
    <phoneticPr fontId="4"/>
  </si>
  <si>
    <t>職長</t>
    <phoneticPr fontId="4"/>
  </si>
  <si>
    <t>安衛法60
安衛令19
安衛則40</t>
    <phoneticPr fontId="4"/>
  </si>
  <si>
    <t>●建設業等政令で定める業種において作業中の労働者を直接指導又は監督する者</t>
    <phoneticPr fontId="4"/>
  </si>
  <si>
    <t>①作業方法の決定と作業者の配置
②作業進行状況の監視と指導
③作業設備及び作業場所の点検、保守保管
④異常時、災害発生時における措置
⑤作業者の安全意識の高揚
⑥作業方法の改善（作業者から作業方法、設備等の改善などの創意工夫を引出す）</t>
    <phoneticPr fontId="4"/>
  </si>
  <si>
    <t>作業主任者の選任</t>
    <phoneticPr fontId="4"/>
  </si>
  <si>
    <t>安衛則16</t>
    <phoneticPr fontId="4"/>
  </si>
  <si>
    <t>●作業主任者の選任は、作業の区分に応じて資格を有する者のうちから行うものとする</t>
    <phoneticPr fontId="4"/>
  </si>
  <si>
    <t>作業主任者の職務の分担</t>
    <phoneticPr fontId="4"/>
  </si>
  <si>
    <t>安衛則17</t>
    <phoneticPr fontId="4"/>
  </si>
  <si>
    <t>●作業を同一の場所で行う場合において、当該作業に係わる作業主任者を二人以上選任したときは、それぞれの作業主任者の職務の分担を定めなければならない</t>
    <phoneticPr fontId="4"/>
  </si>
  <si>
    <t>作業主任者の氏名等の周知</t>
    <phoneticPr fontId="4"/>
  </si>
  <si>
    <t>安衛則18</t>
    <phoneticPr fontId="4"/>
  </si>
  <si>
    <t>●作業主任者を選任したときは、氏名及びその者に行わせる事項を作業場の見やすい箇所に掲示する等により関係労働者に周知させなければならない</t>
    <phoneticPr fontId="4"/>
  </si>
  <si>
    <t>地山の掘削作業主任者</t>
    <phoneticPr fontId="4"/>
  </si>
  <si>
    <t>安衛法14
安衛則１８
安衛令６
安衛則359・360</t>
    <phoneticPr fontId="4"/>
  </si>
  <si>
    <t>●地山の掘削作業主任者</t>
    <phoneticPr fontId="4"/>
  </si>
  <si>
    <t>①作業の方法を決定し、作業を直接指揮すること
②材料の欠点の有無並びに器具及び工具を点検し、不良品を取り除くこと
③安全帯及び保護帽の使用状況を監視すること</t>
    <phoneticPr fontId="4"/>
  </si>
  <si>
    <t>土止支保工作業主任者</t>
    <phoneticPr fontId="4"/>
  </si>
  <si>
    <t>安衛法14
安衛則１８
安衛令６
安衛則374・375</t>
    <phoneticPr fontId="4"/>
  </si>
  <si>
    <t>●土止支保工作業主任者</t>
    <phoneticPr fontId="4"/>
  </si>
  <si>
    <t>①作業の方法を決定し、作業を直接指揮すること
②材料の欠点の有無並びに器具及び工具を点検し、不良品を取り除くこと
③安全帯及び保護帽の使用状況を監視するこ</t>
    <phoneticPr fontId="4"/>
  </si>
  <si>
    <t>安衛法14
安衛則１８
安衛令6
安衛則246・247</t>
    <phoneticPr fontId="4"/>
  </si>
  <si>
    <t>建築物等の鉄骨の組立て作業主任者</t>
    <phoneticPr fontId="4"/>
  </si>
  <si>
    <t>安衛法14
安衛則１８
安衛則517-4・517-5</t>
    <phoneticPr fontId="4"/>
  </si>
  <si>
    <t>安衛法14
安衛則１８
安衛則565・566</t>
    <phoneticPr fontId="4"/>
  </si>
  <si>
    <t>安衛則194-6・529</t>
    <phoneticPr fontId="4"/>
  </si>
  <si>
    <t>①当該作業に従事する労働者の指揮のほか、各作業指揮者ごとに安衛則、クレーン則の定めによる</t>
    <phoneticPr fontId="4"/>
  </si>
  <si>
    <t>明り掘削工事</t>
    <phoneticPr fontId="4"/>
  </si>
  <si>
    <t>建設工事に係わる計画の届出</t>
    <phoneticPr fontId="4"/>
  </si>
  <si>
    <t>安衛法88
安衛則90・91</t>
    <phoneticPr fontId="4"/>
  </si>
  <si>
    <t>●地山の掘削（ずい道等の掘削及び岩石の採取のための掘削を除く）</t>
    <phoneticPr fontId="4"/>
  </si>
  <si>
    <t>①掘削の高さ又は深さが10ｍ以上である地山の掘削の作業を行う場合は、掘削作業を開始する14日前までに、所轄労働基準監督署長に計画届を提出すること</t>
    <phoneticPr fontId="4"/>
  </si>
  <si>
    <t>作業箇所の調査</t>
    <phoneticPr fontId="4"/>
  </si>
  <si>
    <t>安衛則355</t>
    <phoneticPr fontId="4"/>
  </si>
  <si>
    <t>●地山の作業を行うときは、あらかじめ作業箇所及びその周辺の地山について調査すること</t>
    <phoneticPr fontId="4"/>
  </si>
  <si>
    <t>①形状、地質及び地層の状態
②亀裂、含水、湧水及び凍結の有無及び状態
③埋設物の有無及び状態　④高温のガス及び蒸気の有無及び状態　</t>
    <phoneticPr fontId="4"/>
  </si>
  <si>
    <t>掘削面のこう配の基準</t>
    <phoneticPr fontId="4"/>
  </si>
  <si>
    <t>安衛則356・357</t>
    <phoneticPr fontId="4"/>
  </si>
  <si>
    <t>●掘削機械を使用しないで地山を掘削する場合</t>
    <phoneticPr fontId="4"/>
  </si>
  <si>
    <t>①安衛則356条『表』による
②砂の地山は35度以下とし、高さ5ｍ未満とすること
③発破後の地山は45度以下で、高さ2m未満とすること</t>
    <phoneticPr fontId="4"/>
  </si>
  <si>
    <t>地山の点検</t>
    <phoneticPr fontId="4"/>
  </si>
  <si>
    <t>安衛則358</t>
    <phoneticPr fontId="4"/>
  </si>
  <si>
    <t>●明り掘削の作業を行うときは、点検者を指名し、その日の作業を開始する前、大雨の後及び中震以上の地震の後に、作業箇所及びその周辺の地山について点検させること</t>
    <phoneticPr fontId="4"/>
  </si>
  <si>
    <t>①浮石、き裂の有無及び状態
②含水、湧水及び凍結の状態の変化
③発破を行った箇所及びその周辺について、浮石、き裂の有無及び状態について点検させること</t>
    <phoneticPr fontId="4"/>
  </si>
  <si>
    <t>地山の崩壊等による危険の防止</t>
    <phoneticPr fontId="4"/>
  </si>
  <si>
    <t>安衛則361</t>
    <phoneticPr fontId="4"/>
  </si>
  <si>
    <t>●地山の崩壊、土石の落下による危険のおそれのあるとき</t>
    <phoneticPr fontId="4"/>
  </si>
  <si>
    <t>①土止め支保工を設けること
②防護網を張ること
③労働者の立ち入りを禁止すること
④その他危険を防止するための措置を行うこと　</t>
    <phoneticPr fontId="4"/>
  </si>
  <si>
    <t>埋設物等による危険の防止</t>
    <phoneticPr fontId="4"/>
  </si>
  <si>
    <t>安衛則362</t>
    <phoneticPr fontId="4"/>
  </si>
  <si>
    <t>●埋設物等又はレンガ壁、コンクリートブロック塀、コンクリート擁壁等の建設物に接近して明かり掘削を行うとき</t>
    <phoneticPr fontId="4"/>
  </si>
  <si>
    <t>①これらの損壊等により労働者に危険を及ぼすおそれのあるときは、補強するか、移設する等の措置をした後でなければ作業を行わせないこと</t>
    <phoneticPr fontId="4"/>
  </si>
  <si>
    <t>掘削機械等の使用禁止</t>
    <phoneticPr fontId="4"/>
  </si>
  <si>
    <t>安衛則363</t>
    <phoneticPr fontId="4"/>
  </si>
  <si>
    <t>●明かり掘削の作業を行うとき</t>
    <phoneticPr fontId="4"/>
  </si>
  <si>
    <t>①ガス導管、地中電線路その他地下工作物の損壊のおそれのあるときは、掘削機械等は使用しないこと</t>
    <phoneticPr fontId="4"/>
  </si>
  <si>
    <t>明り掘削工事</t>
    <phoneticPr fontId="4"/>
  </si>
  <si>
    <t>運搬機械等の運行の経路</t>
    <phoneticPr fontId="4"/>
  </si>
  <si>
    <t>安衛則364</t>
    <phoneticPr fontId="4"/>
  </si>
  <si>
    <t>●運搬機械等を使用するときは、次項を労働者に周知すること</t>
    <phoneticPr fontId="4"/>
  </si>
  <si>
    <t>①機械等の運搬経路
②機械等の土石積卸し場所への出入りの方法</t>
    <phoneticPr fontId="4"/>
  </si>
  <si>
    <t>誘導者の配置</t>
    <phoneticPr fontId="4"/>
  </si>
  <si>
    <t>安衛則365</t>
    <phoneticPr fontId="4"/>
  </si>
  <si>
    <t>●明り掘削で次の作業を行う場合は、誘導者を配置すること</t>
    <phoneticPr fontId="4"/>
  </si>
  <si>
    <t>①運搬機械等が、労働者の作業箇所に後進して接近するとき又は転落するおそれのあるときは、誘導者を配置しそのものにこれらの機械を誘導させること</t>
    <phoneticPr fontId="4"/>
  </si>
  <si>
    <t>明り掘削工事</t>
    <phoneticPr fontId="4"/>
  </si>
  <si>
    <t>保護帽の着用</t>
    <phoneticPr fontId="4"/>
  </si>
  <si>
    <t>安衛則366</t>
    <phoneticPr fontId="4"/>
  </si>
  <si>
    <t>●明かり掘削の作業を行うとき</t>
    <phoneticPr fontId="4"/>
  </si>
  <si>
    <t>①物体の飛来又は落下による危険を防止するため、労働者に保護帽を着用させること</t>
    <phoneticPr fontId="4"/>
  </si>
  <si>
    <t>照度の保持</t>
    <phoneticPr fontId="4"/>
  </si>
  <si>
    <t>安衛則367</t>
    <phoneticPr fontId="4"/>
  </si>
  <si>
    <t>●明かり掘削の作業を行うとき</t>
    <phoneticPr fontId="4"/>
  </si>
  <si>
    <t>①当該作業を安全に行うため必要な照度を保持すること</t>
    <phoneticPr fontId="4"/>
  </si>
  <si>
    <t>土止め支保工</t>
    <phoneticPr fontId="4"/>
  </si>
  <si>
    <t>材料</t>
    <phoneticPr fontId="4"/>
  </si>
  <si>
    <t>安衛則368</t>
    <phoneticPr fontId="4"/>
  </si>
  <si>
    <t>●材料について</t>
    <phoneticPr fontId="4"/>
  </si>
  <si>
    <t>①著しい損傷、変形又は腐食があるものを使用させないこと</t>
    <phoneticPr fontId="4"/>
  </si>
  <si>
    <t>構造</t>
    <phoneticPr fontId="4"/>
  </si>
  <si>
    <t>安衛則369</t>
    <phoneticPr fontId="4"/>
  </si>
  <si>
    <t>●構造について</t>
    <phoneticPr fontId="4"/>
  </si>
  <si>
    <t>①支保工を設ける箇所の地山に係わる形状、地質、地層，き裂、含水、湧水、凍結及び埋設物等の状態に応じた堅固なものとすること</t>
    <phoneticPr fontId="4"/>
  </si>
  <si>
    <t>組立図</t>
    <phoneticPr fontId="4"/>
  </si>
  <si>
    <t>安衛則370</t>
    <phoneticPr fontId="4"/>
  </si>
  <si>
    <t>●支保工を組み立てる場合</t>
    <phoneticPr fontId="4"/>
  </si>
  <si>
    <t>①あらかじめ組み立て図を作成し、かつ、当該組み立て図により組み立てること</t>
    <phoneticPr fontId="4"/>
  </si>
  <si>
    <t>土止め支保工</t>
    <phoneticPr fontId="4"/>
  </si>
  <si>
    <t>部材の取り付け等</t>
    <phoneticPr fontId="4"/>
  </si>
  <si>
    <t>安衛則371</t>
    <phoneticPr fontId="4"/>
  </si>
  <si>
    <t>●土止め支保工の部材の取り付け等については、次に定めるところによらなければならない</t>
    <phoneticPr fontId="4"/>
  </si>
  <si>
    <t>①切りばり及び腹おこしは、脱落を防止するため、矢板、くい等に確実に取り付けること
②圧縮材（火打ちを除く）の継手は、突き合わせ継手とすること
③切りばり又は火打ちの接続部分及び切りばりと切りばりとの交差部は、あて板をあててボルトにより緊結し、溶接により接合する等の方法により堅固
④中間支柱を備えた土止め支保工にあっては、切りばりを当該中間支柱に確実に取り付けること
⑤切りばりを建築物の柱等部材以外の物により支持する場合にあっては、当該支持物は、これにかかる荷重に耐えうる物とすること　</t>
    <phoneticPr fontId="4"/>
  </si>
  <si>
    <t>切りばり等の作業</t>
    <phoneticPr fontId="4"/>
  </si>
  <si>
    <t>安衛令6-10
安衛則372</t>
    <phoneticPr fontId="4"/>
  </si>
  <si>
    <t>●切りばり又は腹おこしの取り付け又は取りはずしの作業の場合</t>
    <phoneticPr fontId="4"/>
  </si>
  <si>
    <t>①作業箇所には関係労働者以外立ち入り禁止とすること
②材料、器具又は工具を上げ、又はおろすときは，つり網、つり袋等を使用させること</t>
    <phoneticPr fontId="4"/>
  </si>
  <si>
    <t>点検</t>
    <phoneticPr fontId="4"/>
  </si>
  <si>
    <t>安衛則373</t>
    <phoneticPr fontId="4"/>
  </si>
  <si>
    <t>●支保工の点検は、7日を超えない期間ごとに、中震　以上の地震の後及び大雨等により地山が急激に軟　弱化するおそれのある場合は、次の次項について、　点検し、異常を認めたときは、直ちに、補強又は補　修させること</t>
  </si>
  <si>
    <t>①部材の損傷、変形、腐食、変位及び脱落の有無及び状態
②切りばりの緊圧の度合い
③部材の接続部、取付部及び交差部の状態</t>
    <phoneticPr fontId="4"/>
  </si>
  <si>
    <t>安衛法29・29-2
安衛則634-2</t>
    <phoneticPr fontId="1"/>
  </si>
  <si>
    <t>●型枠支保工の組立て等作業主任者</t>
    <phoneticPr fontId="4"/>
  </si>
  <si>
    <t>型枠支保工の組立て等作業主任者</t>
    <phoneticPr fontId="4"/>
  </si>
  <si>
    <t>●建築物等の鉄骨の組立て等作業主任者</t>
    <phoneticPr fontId="4"/>
  </si>
  <si>
    <t>●足場の組立て等作業主任者</t>
    <phoneticPr fontId="4"/>
  </si>
  <si>
    <t>足場の組立て等作業主任者</t>
    <phoneticPr fontId="4"/>
  </si>
  <si>
    <t>●建築物等の組み立て、解体等の作業（作業主任者を選任しなければならない作業を除く）等法により定められている</t>
    <phoneticPr fontId="4"/>
  </si>
  <si>
    <t>建築物等の組み立て、解体等作業指揮者</t>
    <phoneticPr fontId="4"/>
  </si>
  <si>
    <t>作業／工程／
設備／材料等</t>
    <rPh sb="0" eb="2">
      <t>サギョウ</t>
    </rPh>
    <rPh sb="3" eb="5">
      <t>コウテイ</t>
    </rPh>
    <rPh sb="7" eb="9">
      <t>セツビ</t>
    </rPh>
    <rPh sb="10" eb="12">
      <t>ザイリョウ</t>
    </rPh>
    <rPh sb="12" eb="13">
      <t>トウ</t>
    </rPh>
    <phoneticPr fontId="4"/>
  </si>
  <si>
    <t>●判定は、目標に設定して、○または―のリスクまで低減するか、それが出来ない場合は作業を中止する。有効性を評価する
○判定は、最小限のリスクまで低減して、維持管理する。有効性を評価する
△判定は、手順書を作成して、教育及びテストを行う
―判定は、リスク低減策を実施する</t>
    <phoneticPr fontId="1"/>
  </si>
  <si>
    <t>A</t>
    <phoneticPr fontId="1"/>
  </si>
  <si>
    <t>B</t>
    <phoneticPr fontId="1"/>
  </si>
  <si>
    <t>C</t>
    <phoneticPr fontId="1"/>
  </si>
  <si>
    <t>責任者</t>
    <phoneticPr fontId="1"/>
  </si>
  <si>
    <t>明り掘削工事</t>
    <phoneticPr fontId="1"/>
  </si>
  <si>
    <t>土止め支保工</t>
    <phoneticPr fontId="1"/>
  </si>
  <si>
    <t>型わく支保工</t>
    <phoneticPr fontId="1"/>
  </si>
  <si>
    <t>建築物等の鉄骨の組立て等の作業</t>
    <phoneticPr fontId="1"/>
  </si>
  <si>
    <t>足場の組み立て等の作業</t>
    <phoneticPr fontId="1"/>
  </si>
  <si>
    <t>鋼管足場</t>
    <phoneticPr fontId="1"/>
  </si>
  <si>
    <t>車輌系建設機械</t>
    <phoneticPr fontId="1"/>
  </si>
  <si>
    <t>コンクリートポンプ車</t>
    <phoneticPr fontId="1"/>
  </si>
  <si>
    <t>ブレーカー</t>
    <phoneticPr fontId="1"/>
  </si>
  <si>
    <t>クレーン</t>
    <phoneticPr fontId="1"/>
  </si>
  <si>
    <t>移動式クレーン</t>
    <phoneticPr fontId="1"/>
  </si>
  <si>
    <t>玉掛け</t>
    <phoneticPr fontId="1"/>
  </si>
  <si>
    <t>車輌系荷役運搬機械等</t>
    <phoneticPr fontId="1"/>
  </si>
  <si>
    <t>ショベルローダー等</t>
    <phoneticPr fontId="1"/>
  </si>
  <si>
    <t>墜落等による危険の防止</t>
    <phoneticPr fontId="1"/>
  </si>
  <si>
    <t>通　路</t>
    <phoneticPr fontId="1"/>
  </si>
  <si>
    <t>発破の作業</t>
    <phoneticPr fontId="1"/>
  </si>
  <si>
    <t>くい打機、くい抜機、及びボーリングマシン</t>
    <phoneticPr fontId="1"/>
  </si>
  <si>
    <t>飛来崩壊災害による危険の防止</t>
    <phoneticPr fontId="1"/>
  </si>
  <si>
    <t>危険物等の取扱い等</t>
    <phoneticPr fontId="1"/>
  </si>
  <si>
    <t>コンクリート破砕器作業</t>
    <phoneticPr fontId="1"/>
  </si>
  <si>
    <t>雑　則</t>
    <phoneticPr fontId="1"/>
  </si>
  <si>
    <t>電気機械器具</t>
    <phoneticPr fontId="1"/>
  </si>
  <si>
    <t>配線等の絶縁被覆</t>
    <phoneticPr fontId="1"/>
  </si>
  <si>
    <t>木造建築物の組み立て等の作業における危険の防止</t>
    <phoneticPr fontId="1"/>
  </si>
  <si>
    <t>コンクリート造の工作物の解体等の作業における危険の防止</t>
    <phoneticPr fontId="1"/>
  </si>
  <si>
    <t>作業構台</t>
    <phoneticPr fontId="1"/>
  </si>
  <si>
    <t>アスベスト除去工事</t>
    <phoneticPr fontId="1"/>
  </si>
  <si>
    <t>酸素欠乏症等防止</t>
    <phoneticPr fontId="1"/>
  </si>
  <si>
    <t>労働基準法</t>
    <phoneticPr fontId="1"/>
  </si>
  <si>
    <t>健康増進法</t>
    <phoneticPr fontId="1"/>
  </si>
  <si>
    <t>労働安全衛生法</t>
    <phoneticPr fontId="1"/>
  </si>
  <si>
    <t>法規制</t>
    <rPh sb="0" eb="1">
      <t>ホウ</t>
    </rPh>
    <rPh sb="1" eb="3">
      <t>キセイ</t>
    </rPh>
    <phoneticPr fontId="1"/>
  </si>
  <si>
    <r>
      <t>※</t>
    </r>
    <r>
      <rPr>
        <b/>
        <sz val="11"/>
        <color indexed="30"/>
        <rFont val="ＭＳ Ｐゴシック"/>
        <family val="3"/>
        <charset val="128"/>
      </rPr>
      <t>実行</t>
    </r>
    <r>
      <rPr>
        <sz val="11"/>
        <rFont val="ＭＳ Ｐゴシック"/>
        <family val="3"/>
        <charset val="128"/>
      </rPr>
      <t>のボタンを押すと、この現場の●○△対象リスクが表示されます。</t>
    </r>
    <r>
      <rPr>
        <b/>
        <sz val="11"/>
        <color indexed="53"/>
        <rFont val="ＭＳ Ｐゴシック"/>
        <family val="3"/>
        <charset val="128"/>
      </rPr>
      <t>削除</t>
    </r>
    <r>
      <rPr>
        <sz val="11"/>
        <rFont val="ＭＳ Ｐゴシック"/>
        <family val="3"/>
        <charset val="128"/>
      </rPr>
      <t>のボタンを押すと、表示が消えます。現場の条件を変更した場合には必ず</t>
    </r>
    <r>
      <rPr>
        <b/>
        <sz val="11"/>
        <color indexed="53"/>
        <rFont val="ＭＳ Ｐゴシック"/>
        <family val="3"/>
        <charset val="128"/>
      </rPr>
      <t>削除</t>
    </r>
    <r>
      <rPr>
        <sz val="11"/>
        <rFont val="ＭＳ Ｐゴシック"/>
        <family val="3"/>
        <charset val="128"/>
      </rPr>
      <t>してから、</t>
    </r>
    <r>
      <rPr>
        <b/>
        <sz val="11"/>
        <color indexed="30"/>
        <rFont val="ＭＳ Ｐゴシック"/>
        <family val="3"/>
        <charset val="128"/>
      </rPr>
      <t>実行</t>
    </r>
    <r>
      <rPr>
        <sz val="11"/>
        <rFont val="ＭＳ Ｐゴシック"/>
        <family val="3"/>
        <charset val="128"/>
      </rPr>
      <t>してください。</t>
    </r>
    <rPh sb="1" eb="3">
      <t>ジッコウ</t>
    </rPh>
    <rPh sb="8" eb="9">
      <t>オ</t>
    </rPh>
    <rPh sb="14" eb="16">
      <t>ゲンバ</t>
    </rPh>
    <rPh sb="20" eb="22">
      <t>タイショウ</t>
    </rPh>
    <rPh sb="26" eb="28">
      <t>ヒョウジ</t>
    </rPh>
    <rPh sb="33" eb="35">
      <t>サクジョ</t>
    </rPh>
    <rPh sb="40" eb="41">
      <t>オ</t>
    </rPh>
    <rPh sb="44" eb="46">
      <t>ヒョウジ</t>
    </rPh>
    <rPh sb="47" eb="48">
      <t>キ</t>
    </rPh>
    <phoneticPr fontId="1"/>
  </si>
  <si>
    <t>土木現場</t>
    <rPh sb="0" eb="2">
      <t>ドボク</t>
    </rPh>
    <rPh sb="2" eb="4">
      <t>ゲンバ</t>
    </rPh>
    <phoneticPr fontId="1"/>
  </si>
  <si>
    <t>b</t>
    <phoneticPr fontId="1"/>
  </si>
  <si>
    <t>c</t>
    <phoneticPr fontId="1"/>
  </si>
  <si>
    <t>e</t>
    <phoneticPr fontId="1"/>
  </si>
  <si>
    <t>f</t>
    <phoneticPr fontId="1"/>
  </si>
  <si>
    <t>この現場に該当するものを下記から選んで、上表の工種に☑をしてください。（複数可）</t>
    <rPh sb="2" eb="4">
      <t>ゲンバ</t>
    </rPh>
    <rPh sb="5" eb="7">
      <t>ガイトウ</t>
    </rPh>
    <rPh sb="12" eb="14">
      <t>カキ</t>
    </rPh>
    <rPh sb="16" eb="17">
      <t>エラ</t>
    </rPh>
    <rPh sb="20" eb="22">
      <t>ジョウヒョウ</t>
    </rPh>
    <rPh sb="23" eb="25">
      <t>コウシュ</t>
    </rPh>
    <rPh sb="36" eb="38">
      <t>フクスウ</t>
    </rPh>
    <rPh sb="38" eb="39">
      <t>カ</t>
    </rPh>
    <phoneticPr fontId="1"/>
  </si>
  <si>
    <t>次のことができます!(^^)!</t>
    <rPh sb="0" eb="1">
      <t>ツギ</t>
    </rPh>
    <phoneticPr fontId="1"/>
  </si>
  <si>
    <t>　　１．個別現場の危険源(ハザード）を自動で特定します。</t>
    <rPh sb="4" eb="6">
      <t>コベツ</t>
    </rPh>
    <rPh sb="6" eb="8">
      <t>ゲンバ</t>
    </rPh>
    <rPh sb="9" eb="11">
      <t>キケン</t>
    </rPh>
    <rPh sb="11" eb="12">
      <t>ゲン</t>
    </rPh>
    <rPh sb="19" eb="21">
      <t>ジドウ</t>
    </rPh>
    <rPh sb="22" eb="24">
      <t>トクテイ</t>
    </rPh>
    <phoneticPr fontId="1"/>
  </si>
  <si>
    <t>　　２．個別現場の労働安全衛生法規制等を自動で特定します。</t>
    <rPh sb="4" eb="6">
      <t>コベツ</t>
    </rPh>
    <rPh sb="6" eb="8">
      <t>ゲンバ</t>
    </rPh>
    <rPh sb="9" eb="11">
      <t>ロウドウ</t>
    </rPh>
    <rPh sb="11" eb="13">
      <t>アンゼン</t>
    </rPh>
    <rPh sb="13" eb="15">
      <t>エイセイ</t>
    </rPh>
    <rPh sb="15" eb="16">
      <t>ホウ</t>
    </rPh>
    <rPh sb="16" eb="18">
      <t>キセイ</t>
    </rPh>
    <rPh sb="18" eb="19">
      <t>トウ</t>
    </rPh>
    <rPh sb="20" eb="22">
      <t>ジドウ</t>
    </rPh>
    <rPh sb="23" eb="25">
      <t>トクテイ</t>
    </rPh>
    <phoneticPr fontId="1"/>
  </si>
  <si>
    <t>　　３．労働安全衛生リスクアセスメント・法規制等の追加・変更が出来ます。</t>
    <rPh sb="4" eb="6">
      <t>ロウドウ</t>
    </rPh>
    <rPh sb="6" eb="8">
      <t>アンゼン</t>
    </rPh>
    <rPh sb="8" eb="10">
      <t>エイセイ</t>
    </rPh>
    <rPh sb="20" eb="21">
      <t>ホウ</t>
    </rPh>
    <rPh sb="21" eb="23">
      <t>キセイ</t>
    </rPh>
    <rPh sb="23" eb="24">
      <t>トウ</t>
    </rPh>
    <rPh sb="25" eb="27">
      <t>ツイカ</t>
    </rPh>
    <rPh sb="28" eb="30">
      <t>ヘンコウ</t>
    </rPh>
    <rPh sb="31" eb="33">
      <t>デキ</t>
    </rPh>
    <phoneticPr fontId="1"/>
  </si>
  <si>
    <r>
      <rPr>
        <b/>
        <sz val="12"/>
        <color indexed="56"/>
        <rFont val="ＭＳ Ｐゴシック"/>
        <family val="3"/>
        <charset val="128"/>
      </rPr>
      <t>工　　種</t>
    </r>
    <r>
      <rPr>
        <sz val="11"/>
        <color indexed="56"/>
        <rFont val="ＭＳ Ｐゴシック"/>
        <family val="3"/>
        <charset val="128"/>
      </rPr>
      <t xml:space="preserve">
</t>
    </r>
    <r>
      <rPr>
        <sz val="9"/>
        <color indexed="56"/>
        <rFont val="ＭＳ Ｐゴシック"/>
        <family val="3"/>
        <charset val="128"/>
      </rPr>
      <t>　※□をクリックすると☑となります。もう一回クリックすると□となり、解除されます。</t>
    </r>
    <rPh sb="0" eb="1">
      <t>コウ</t>
    </rPh>
    <rPh sb="3" eb="4">
      <t>シュ</t>
    </rPh>
    <rPh sb="25" eb="27">
      <t>イッカイ</t>
    </rPh>
    <rPh sb="39" eb="41">
      <t>カイジョ</t>
    </rPh>
    <phoneticPr fontId="1"/>
  </si>
  <si>
    <t>【手順１】　個別現場の危険源(ハザード）特定の流れ</t>
    <rPh sb="1" eb="3">
      <t>テジュン</t>
    </rPh>
    <rPh sb="20" eb="22">
      <t>トクテイ</t>
    </rPh>
    <rPh sb="23" eb="24">
      <t>ナガ</t>
    </rPh>
    <phoneticPr fontId="1"/>
  </si>
  <si>
    <t>労働安全衛生法規制等</t>
    <rPh sb="0" eb="2">
      <t>ロウドウ</t>
    </rPh>
    <rPh sb="2" eb="4">
      <t>アンゼン</t>
    </rPh>
    <rPh sb="4" eb="6">
      <t>エイセイ</t>
    </rPh>
    <rPh sb="6" eb="7">
      <t>ホウ</t>
    </rPh>
    <rPh sb="7" eb="9">
      <t>キセイ</t>
    </rPh>
    <rPh sb="9" eb="10">
      <t>トウ</t>
    </rPh>
    <phoneticPr fontId="1"/>
  </si>
  <si>
    <t>労働安全衛生リスクアセスメント（土木工事）</t>
    <rPh sb="0" eb="2">
      <t>ロウドウ</t>
    </rPh>
    <rPh sb="2" eb="4">
      <t>アンゼン</t>
    </rPh>
    <rPh sb="4" eb="6">
      <t>エイセイ</t>
    </rPh>
    <rPh sb="16" eb="18">
      <t>ドボク</t>
    </rPh>
    <rPh sb="18" eb="20">
      <t>コウジ</t>
    </rPh>
    <phoneticPr fontId="1"/>
  </si>
  <si>
    <t>土木工事の施工前に、その現場の労働安全衛生に関する危険源(ハザード)を洗い出して、リスクが高いものを特定して、対策を取らなければなりません。</t>
    <rPh sb="0" eb="2">
      <t>ドボク</t>
    </rPh>
    <rPh sb="2" eb="4">
      <t>コウジ</t>
    </rPh>
    <rPh sb="5" eb="7">
      <t>セコウ</t>
    </rPh>
    <rPh sb="7" eb="8">
      <t>マエ</t>
    </rPh>
    <rPh sb="12" eb="14">
      <t>ゲンバ</t>
    </rPh>
    <rPh sb="15" eb="17">
      <t>ロウドウ</t>
    </rPh>
    <rPh sb="17" eb="19">
      <t>アンゼン</t>
    </rPh>
    <rPh sb="19" eb="21">
      <t>エイセイ</t>
    </rPh>
    <rPh sb="22" eb="23">
      <t>カン</t>
    </rPh>
    <rPh sb="25" eb="27">
      <t>キケン</t>
    </rPh>
    <rPh sb="27" eb="28">
      <t>ゲン</t>
    </rPh>
    <rPh sb="35" eb="36">
      <t>アラ</t>
    </rPh>
    <rPh sb="37" eb="38">
      <t>ダ</t>
    </rPh>
    <rPh sb="45" eb="46">
      <t>タカ</t>
    </rPh>
    <rPh sb="50" eb="52">
      <t>トクテイ</t>
    </rPh>
    <rPh sb="55" eb="57">
      <t>タイサク</t>
    </rPh>
    <rPh sb="58" eb="59">
      <t>ト</t>
    </rPh>
    <phoneticPr fontId="1"/>
  </si>
  <si>
    <t>図１</t>
    <rPh sb="0" eb="1">
      <t>ズ</t>
    </rPh>
    <phoneticPr fontId="1"/>
  </si>
  <si>
    <t>１）工事番号があれば記入してください。なければ記入の必要はありません。
２）工事名または現場名(住所など)を記入してください。工事番号があれば記入する必要はありません。識別ができるのであればご自由に。
３）この現場で行う工種をA～Ⅲの中から選択して、該当する記号の□をクリックしてください。☑が付きましたら、選択されたことになります。複数選択できます。</t>
    <rPh sb="2" eb="4">
      <t>コウジ</t>
    </rPh>
    <rPh sb="4" eb="6">
      <t>バンゴウ</t>
    </rPh>
    <rPh sb="10" eb="12">
      <t>キニュウ</t>
    </rPh>
    <rPh sb="23" eb="25">
      <t>キニュウ</t>
    </rPh>
    <rPh sb="26" eb="28">
      <t>ヒツヨウ</t>
    </rPh>
    <rPh sb="39" eb="42">
      <t>コウジメイ</t>
    </rPh>
    <rPh sb="45" eb="47">
      <t>ゲンバ</t>
    </rPh>
    <rPh sb="47" eb="48">
      <t>メイ</t>
    </rPh>
    <rPh sb="49" eb="51">
      <t>ジュウショ</t>
    </rPh>
    <rPh sb="55" eb="57">
      <t>キニュウ</t>
    </rPh>
    <rPh sb="64" eb="66">
      <t>コウジ</t>
    </rPh>
    <rPh sb="66" eb="68">
      <t>バンゴウ</t>
    </rPh>
    <rPh sb="72" eb="74">
      <t>キニュウ</t>
    </rPh>
    <rPh sb="76" eb="78">
      <t>ヒツヨウ</t>
    </rPh>
    <rPh sb="85" eb="87">
      <t>シキベツ</t>
    </rPh>
    <rPh sb="97" eb="99">
      <t>ジユウ</t>
    </rPh>
    <rPh sb="107" eb="109">
      <t>ゲンバ</t>
    </rPh>
    <rPh sb="110" eb="111">
      <t>オコナ</t>
    </rPh>
    <rPh sb="112" eb="114">
      <t>コウシュ</t>
    </rPh>
    <rPh sb="119" eb="120">
      <t>ナカ</t>
    </rPh>
    <rPh sb="122" eb="124">
      <t>センタク</t>
    </rPh>
    <rPh sb="127" eb="129">
      <t>ガイトウ</t>
    </rPh>
    <rPh sb="131" eb="133">
      <t>キゴウ</t>
    </rPh>
    <rPh sb="149" eb="150">
      <t>ツ</t>
    </rPh>
    <rPh sb="156" eb="158">
      <t>センタク</t>
    </rPh>
    <rPh sb="169" eb="171">
      <t>フクスウ</t>
    </rPh>
    <rPh sb="171" eb="173">
      <t>センタク</t>
    </rPh>
    <phoneticPr fontId="1"/>
  </si>
  <si>
    <t>次に『土木現場用リスクアセスメント表』のシートを開いてください。図２の入力画面が土木現場用です。</t>
    <rPh sb="0" eb="1">
      <t>ツギ</t>
    </rPh>
    <rPh sb="3" eb="5">
      <t>ドボク</t>
    </rPh>
    <rPh sb="5" eb="8">
      <t>ゲンバヨウ</t>
    </rPh>
    <rPh sb="17" eb="18">
      <t>ヒョウ</t>
    </rPh>
    <rPh sb="24" eb="25">
      <t>ヒラ</t>
    </rPh>
    <rPh sb="32" eb="33">
      <t>ズ</t>
    </rPh>
    <rPh sb="35" eb="37">
      <t>ニュウリョク</t>
    </rPh>
    <rPh sb="37" eb="39">
      <t>ガメン</t>
    </rPh>
    <rPh sb="40" eb="42">
      <t>ドボク</t>
    </rPh>
    <rPh sb="42" eb="44">
      <t>ゲンバ</t>
    </rPh>
    <rPh sb="44" eb="45">
      <t>ヨウ</t>
    </rPh>
    <phoneticPr fontId="1"/>
  </si>
  <si>
    <t>図２</t>
    <rPh sb="0" eb="1">
      <t>ズ</t>
    </rPh>
    <phoneticPr fontId="1"/>
  </si>
  <si>
    <t>１）図２の『実行』のボタンをクリックしてください。上記１で選択された工種とリスクアセスメントで評価してリスクの高い●、○、△のみが表示されます。
２）「リスク低減策(計画)」の実施と有効性の評価を実施して下さい。
３）『削除』ボタンをクリックすると、選択結果が解除され、初期状態に戻ります。</t>
    <rPh sb="2" eb="3">
      <t>ズ</t>
    </rPh>
    <rPh sb="6" eb="8">
      <t>ジッコウ</t>
    </rPh>
    <rPh sb="25" eb="27">
      <t>ジョウキ</t>
    </rPh>
    <rPh sb="29" eb="31">
      <t>センタク</t>
    </rPh>
    <rPh sb="34" eb="36">
      <t>コウシュ</t>
    </rPh>
    <rPh sb="47" eb="49">
      <t>ヒョウカ</t>
    </rPh>
    <rPh sb="55" eb="56">
      <t>タカ</t>
    </rPh>
    <rPh sb="65" eb="67">
      <t>ヒョウジ</t>
    </rPh>
    <rPh sb="80" eb="82">
      <t>テイゲン</t>
    </rPh>
    <rPh sb="82" eb="83">
      <t>サク</t>
    </rPh>
    <rPh sb="84" eb="86">
      <t>ケイカク</t>
    </rPh>
    <rPh sb="89" eb="91">
      <t>ジッシ</t>
    </rPh>
    <rPh sb="92" eb="95">
      <t>ユウコウセイ</t>
    </rPh>
    <rPh sb="96" eb="98">
      <t>ヒョウカ</t>
    </rPh>
    <rPh sb="99" eb="101">
      <t>ジッシ</t>
    </rPh>
    <rPh sb="103" eb="104">
      <t>クダ</t>
    </rPh>
    <rPh sb="112" eb="114">
      <t>サクジョ</t>
    </rPh>
    <rPh sb="127" eb="129">
      <t>センタク</t>
    </rPh>
    <rPh sb="129" eb="131">
      <t>ケッカ</t>
    </rPh>
    <rPh sb="132" eb="134">
      <t>カイジョ</t>
    </rPh>
    <rPh sb="137" eb="139">
      <t>ショキ</t>
    </rPh>
    <rPh sb="139" eb="141">
      <t>ジョウタイ</t>
    </rPh>
    <rPh sb="142" eb="143">
      <t>モド</t>
    </rPh>
    <phoneticPr fontId="1"/>
  </si>
  <si>
    <t>図３</t>
    <rPh sb="0" eb="1">
      <t>ズ</t>
    </rPh>
    <phoneticPr fontId="1"/>
  </si>
  <si>
    <t>マクロが実行され『土木現場用リスクアセスメント表』にリスクアセスメントした結果が表示されます。</t>
    <rPh sb="4" eb="6">
      <t>ジッコウ</t>
    </rPh>
    <rPh sb="9" eb="11">
      <t>ドボク</t>
    </rPh>
    <rPh sb="11" eb="14">
      <t>ゲンバヨウ</t>
    </rPh>
    <rPh sb="23" eb="24">
      <t>ヒョウ</t>
    </rPh>
    <rPh sb="37" eb="39">
      <t>ケッカ</t>
    </rPh>
    <rPh sb="40" eb="42">
      <t>ヒョウジ</t>
    </rPh>
    <phoneticPr fontId="1"/>
  </si>
  <si>
    <t>１）図３は、実行された状態です。
２）この表を、印刷してこの現場用のリスクアセスメント特定表にしてください。下記３）に従ってPDF化すると、印刷の必要はありません。
３）PDFファイルに変換して保管管理すると、文書化された情報として更に有効に活用できます。</t>
    <rPh sb="2" eb="3">
      <t>ズ</t>
    </rPh>
    <rPh sb="6" eb="8">
      <t>ジッコウ</t>
    </rPh>
    <rPh sb="11" eb="13">
      <t>ジョウタイ</t>
    </rPh>
    <rPh sb="22" eb="23">
      <t>ヒョウ</t>
    </rPh>
    <rPh sb="25" eb="27">
      <t>インサツ</t>
    </rPh>
    <rPh sb="31" eb="34">
      <t>ゲンバヨウ</t>
    </rPh>
    <rPh sb="44" eb="46">
      <t>トクテイ</t>
    </rPh>
    <rPh sb="46" eb="47">
      <t>ヒョウ</t>
    </rPh>
    <rPh sb="55" eb="57">
      <t>カキ</t>
    </rPh>
    <rPh sb="60" eb="61">
      <t>シタガ</t>
    </rPh>
    <rPh sb="66" eb="67">
      <t>カ</t>
    </rPh>
    <rPh sb="71" eb="73">
      <t>インサツ</t>
    </rPh>
    <rPh sb="74" eb="76">
      <t>ヒツヨウ</t>
    </rPh>
    <rPh sb="95" eb="97">
      <t>ヘンカン</t>
    </rPh>
    <rPh sb="99" eb="101">
      <t>ホカン</t>
    </rPh>
    <rPh sb="101" eb="103">
      <t>カンリ</t>
    </rPh>
    <rPh sb="107" eb="110">
      <t>ブンショカ</t>
    </rPh>
    <rPh sb="113" eb="115">
      <t>ジョウホウ</t>
    </rPh>
    <rPh sb="118" eb="119">
      <t>サラ</t>
    </rPh>
    <rPh sb="120" eb="122">
      <t>ユウコウ</t>
    </rPh>
    <rPh sb="123" eb="125">
      <t>カツヨウ</t>
    </rPh>
    <phoneticPr fontId="1"/>
  </si>
  <si>
    <t>１）『入力画面』の「工事現場の工種・業務内容選択画面」にて選択してください。
２）『現場用労働安全衛生法規制等』シートにて、『実行』ボタンをクリックすることにより、当該現場に関連する法規制等が選択されます。</t>
    <rPh sb="3" eb="5">
      <t>ニュウリョク</t>
    </rPh>
    <rPh sb="5" eb="7">
      <t>ガメン</t>
    </rPh>
    <rPh sb="10" eb="12">
      <t>コウジ</t>
    </rPh>
    <phoneticPr fontId="1"/>
  </si>
  <si>
    <t>労働安全衛生法規制等（土木・建築兼用）の場合も同様にリスクアセスメントを実施して下さい。</t>
    <rPh sb="0" eb="2">
      <t>ロウドウ</t>
    </rPh>
    <rPh sb="2" eb="4">
      <t>アンゼン</t>
    </rPh>
    <rPh sb="4" eb="6">
      <t>エイセイ</t>
    </rPh>
    <rPh sb="6" eb="7">
      <t>ホウ</t>
    </rPh>
    <rPh sb="7" eb="9">
      <t>キセイ</t>
    </rPh>
    <rPh sb="9" eb="10">
      <t>トウ</t>
    </rPh>
    <rPh sb="11" eb="13">
      <t>ドボク</t>
    </rPh>
    <rPh sb="14" eb="16">
      <t>ケンチク</t>
    </rPh>
    <rPh sb="16" eb="18">
      <t>ケンヨウ</t>
    </rPh>
    <rPh sb="20" eb="22">
      <t>バアイ</t>
    </rPh>
    <rPh sb="23" eb="25">
      <t>ドウヨウ</t>
    </rPh>
    <rPh sb="36" eb="38">
      <t>ジッシ</t>
    </rPh>
    <rPh sb="40" eb="41">
      <t>クダ</t>
    </rPh>
    <phoneticPr fontId="1"/>
  </si>
  <si>
    <t>まず最初に『入力画面』シートを開いてください。図１の「土木工事現場の工種選択画面」が土木現場用です。</t>
    <rPh sb="2" eb="4">
      <t>サイショ</t>
    </rPh>
    <rPh sb="6" eb="8">
      <t>ニュウリョク</t>
    </rPh>
    <rPh sb="8" eb="10">
      <t>ガメン</t>
    </rPh>
    <rPh sb="15" eb="16">
      <t>ヒラ</t>
    </rPh>
    <rPh sb="23" eb="24">
      <t>ズ</t>
    </rPh>
    <rPh sb="27" eb="29">
      <t>ドボク</t>
    </rPh>
    <rPh sb="29" eb="31">
      <t>コウジ</t>
    </rPh>
    <rPh sb="31" eb="33">
      <t>ゲンバ</t>
    </rPh>
    <rPh sb="34" eb="36">
      <t>コウシュ</t>
    </rPh>
    <rPh sb="36" eb="38">
      <t>センタク</t>
    </rPh>
    <rPh sb="38" eb="40">
      <t>ガメン</t>
    </rPh>
    <rPh sb="42" eb="44">
      <t>ドボク</t>
    </rPh>
    <rPh sb="44" eb="46">
      <t>ゲンバ</t>
    </rPh>
    <rPh sb="46" eb="47">
      <t>ヨウ</t>
    </rPh>
    <phoneticPr fontId="1"/>
  </si>
  <si>
    <t>【手順２】　労働安全衛生リスクアセスメントのマスター表の修正</t>
    <rPh sb="1" eb="3">
      <t>テジュン</t>
    </rPh>
    <rPh sb="6" eb="8">
      <t>ロウドウ</t>
    </rPh>
    <rPh sb="8" eb="10">
      <t>アンゼン</t>
    </rPh>
    <rPh sb="10" eb="12">
      <t>エイセイ</t>
    </rPh>
    <rPh sb="26" eb="27">
      <t>ヒョウ</t>
    </rPh>
    <rPh sb="28" eb="30">
      <t>シュウセイ</t>
    </rPh>
    <phoneticPr fontId="1"/>
  </si>
  <si>
    <t>労働安全衛生リスクアセスメント表及び法規制等管理表のマスターを更新します。</t>
    <rPh sb="0" eb="2">
      <t>ロウドウ</t>
    </rPh>
    <rPh sb="2" eb="4">
      <t>アンゼン</t>
    </rPh>
    <rPh sb="4" eb="6">
      <t>エイセイ</t>
    </rPh>
    <rPh sb="15" eb="16">
      <t>ヒョウ</t>
    </rPh>
    <rPh sb="16" eb="17">
      <t>オヨ</t>
    </rPh>
    <rPh sb="18" eb="21">
      <t>ホウキセイ</t>
    </rPh>
    <rPh sb="21" eb="22">
      <t>トウ</t>
    </rPh>
    <rPh sb="22" eb="24">
      <t>カンリ</t>
    </rPh>
    <rPh sb="24" eb="25">
      <t>ヒョウ</t>
    </rPh>
    <rPh sb="31" eb="33">
      <t>コウシン</t>
    </rPh>
    <phoneticPr fontId="1"/>
  </si>
  <si>
    <t>労働安全衛生(土木工事)</t>
    <rPh sb="0" eb="2">
      <t>ロウドウ</t>
    </rPh>
    <rPh sb="2" eb="4">
      <t>アンゼン</t>
    </rPh>
    <rPh sb="4" eb="6">
      <t>エイセイ</t>
    </rPh>
    <rPh sb="7" eb="9">
      <t>ドボク</t>
    </rPh>
    <rPh sb="9" eb="11">
      <t>コウジ</t>
    </rPh>
    <phoneticPr fontId="1"/>
  </si>
  <si>
    <t>労働安全衛生(建築木工事)</t>
    <rPh sb="0" eb="2">
      <t>ロウドウ</t>
    </rPh>
    <rPh sb="2" eb="4">
      <t>アンゼン</t>
    </rPh>
    <rPh sb="4" eb="6">
      <t>エイセイ</t>
    </rPh>
    <rPh sb="7" eb="9">
      <t>ケンチク</t>
    </rPh>
    <rPh sb="9" eb="12">
      <t>モッコウジ</t>
    </rPh>
    <rPh sb="10" eb="12">
      <t>コウジ</t>
    </rPh>
    <phoneticPr fontId="1"/>
  </si>
  <si>
    <t>１）全ての工種や業務内容が登録されているマスター表は、それぞれ左のシートに入っています。
２）これらのマスターを修正すると、各現場用のリスクアセスメント表や法規制等に影響します。
３）改ざんや消去などの事故を防ぐために入力制限をしています。マスターの変更をご希望の方は、当社までお問合せください。</t>
    <rPh sb="2" eb="3">
      <t>スベ</t>
    </rPh>
    <rPh sb="5" eb="7">
      <t>コウシュ</t>
    </rPh>
    <rPh sb="8" eb="10">
      <t>ギョウム</t>
    </rPh>
    <rPh sb="10" eb="12">
      <t>ナイヨウ</t>
    </rPh>
    <rPh sb="13" eb="15">
      <t>トウロク</t>
    </rPh>
    <rPh sb="24" eb="25">
      <t>ヒョウ</t>
    </rPh>
    <rPh sb="31" eb="32">
      <t>ヒダリ</t>
    </rPh>
    <rPh sb="37" eb="38">
      <t>ハイ</t>
    </rPh>
    <rPh sb="57" eb="59">
      <t>シュウセイ</t>
    </rPh>
    <rPh sb="63" eb="64">
      <t>カク</t>
    </rPh>
    <rPh sb="64" eb="67">
      <t>ゲンバヨウ</t>
    </rPh>
    <rPh sb="77" eb="78">
      <t>ヒョウ</t>
    </rPh>
    <rPh sb="79" eb="80">
      <t>ホウ</t>
    </rPh>
    <rPh sb="80" eb="82">
      <t>キセイ</t>
    </rPh>
    <rPh sb="82" eb="83">
      <t>トウ</t>
    </rPh>
    <rPh sb="84" eb="86">
      <t>エイキョウ</t>
    </rPh>
    <rPh sb="94" eb="95">
      <t>カイ</t>
    </rPh>
    <rPh sb="98" eb="100">
      <t>ショウキョ</t>
    </rPh>
    <rPh sb="103" eb="105">
      <t>ジコ</t>
    </rPh>
    <rPh sb="106" eb="107">
      <t>フセ</t>
    </rPh>
    <rPh sb="111" eb="113">
      <t>ニュウリョク</t>
    </rPh>
    <rPh sb="113" eb="115">
      <t>セイゲン</t>
    </rPh>
    <rPh sb="127" eb="129">
      <t>ヘンコウ</t>
    </rPh>
    <rPh sb="131" eb="133">
      <t>キボウ</t>
    </rPh>
    <rPh sb="134" eb="135">
      <t>カタ</t>
    </rPh>
    <rPh sb="137" eb="139">
      <t>トウシャ</t>
    </rPh>
    <rPh sb="142" eb="144">
      <t>トイアワ</t>
    </rPh>
    <phoneticPr fontId="1"/>
  </si>
  <si>
    <t>電話　０９９５－６６－０７７７
ＦＡＸ　０９９５－６６－０６６１
e-mail  iso@maisystem.co.jp</t>
    <rPh sb="0" eb="2">
      <t>デンワ</t>
    </rPh>
    <phoneticPr fontId="1"/>
  </si>
  <si>
    <t>評価表</t>
    <rPh sb="0" eb="2">
      <t>ヒョウカ</t>
    </rPh>
    <rPh sb="2" eb="3">
      <t>ヒョウ</t>
    </rPh>
    <phoneticPr fontId="1"/>
  </si>
  <si>
    <r>
      <t>＜ご案内＞
リスクアセスメントの方法、考え方は、「</t>
    </r>
    <r>
      <rPr>
        <sz val="11"/>
        <color indexed="30"/>
        <rFont val="ＭＳ Ｐゴシック"/>
        <family val="3"/>
        <charset val="128"/>
      </rPr>
      <t>品質</t>
    </r>
    <r>
      <rPr>
        <sz val="11"/>
        <rFont val="ＭＳ Ｐゴシック"/>
        <family val="3"/>
        <charset val="128"/>
      </rPr>
      <t>・</t>
    </r>
    <r>
      <rPr>
        <sz val="11"/>
        <color indexed="17"/>
        <rFont val="ＭＳ Ｐゴシック"/>
        <family val="3"/>
        <charset val="128"/>
      </rPr>
      <t>環境</t>
    </r>
    <r>
      <rPr>
        <sz val="11"/>
        <rFont val="ＭＳ Ｐゴシック"/>
        <family val="3"/>
        <charset val="128"/>
      </rPr>
      <t>・</t>
    </r>
    <r>
      <rPr>
        <sz val="11"/>
        <color indexed="53"/>
        <rFont val="ＭＳ Ｐゴシック"/>
        <family val="3"/>
        <charset val="128"/>
      </rPr>
      <t>安衛</t>
    </r>
    <r>
      <rPr>
        <sz val="11"/>
        <rFont val="ＭＳ Ｐゴシック"/>
        <family val="3"/>
        <charset val="128"/>
      </rPr>
      <t>ハンドブック」または「</t>
    </r>
    <r>
      <rPr>
        <sz val="11"/>
        <color indexed="30"/>
        <rFont val="ＭＳ Ｐゴシック"/>
        <family val="3"/>
        <charset val="128"/>
      </rPr>
      <t>品質</t>
    </r>
    <r>
      <rPr>
        <sz val="11"/>
        <rFont val="ＭＳ Ｐゴシック"/>
        <family val="3"/>
        <charset val="128"/>
      </rPr>
      <t>・</t>
    </r>
    <r>
      <rPr>
        <sz val="11"/>
        <color indexed="17"/>
        <rFont val="ＭＳ Ｐゴシック"/>
        <family val="3"/>
        <charset val="128"/>
      </rPr>
      <t>環境</t>
    </r>
    <r>
      <rPr>
        <sz val="11"/>
        <rFont val="ＭＳ Ｐゴシック"/>
        <family val="3"/>
        <charset val="128"/>
      </rPr>
      <t>・</t>
    </r>
    <r>
      <rPr>
        <sz val="11"/>
        <color indexed="53"/>
        <rFont val="ＭＳ Ｐゴシック"/>
        <family val="3"/>
        <charset val="128"/>
      </rPr>
      <t>安衛</t>
    </r>
    <r>
      <rPr>
        <sz val="11"/>
        <rFont val="ＭＳ Ｐゴシック"/>
        <family val="3"/>
        <charset val="128"/>
      </rPr>
      <t>テキスト」をご参照ください。</t>
    </r>
    <rPh sb="2" eb="4">
      <t>アンナイ</t>
    </rPh>
    <rPh sb="17" eb="19">
      <t>ホウホウ</t>
    </rPh>
    <rPh sb="20" eb="21">
      <t>カンガ</t>
    </rPh>
    <rPh sb="22" eb="23">
      <t>カタ</t>
    </rPh>
    <rPh sb="26" eb="28">
      <t>ヒンシツ</t>
    </rPh>
    <rPh sb="29" eb="31">
      <t>カンキョウ</t>
    </rPh>
    <rPh sb="32" eb="33">
      <t>アン</t>
    </rPh>
    <rPh sb="33" eb="34">
      <t>エイ</t>
    </rPh>
    <rPh sb="60" eb="62">
      <t>サンショウ</t>
    </rPh>
    <phoneticPr fontId="1"/>
  </si>
  <si>
    <t>操作手順</t>
    <rPh sb="0" eb="2">
      <t>ソウサ</t>
    </rPh>
    <rPh sb="2" eb="4">
      <t>テジュン</t>
    </rPh>
    <phoneticPr fontId="1"/>
  </si>
  <si>
    <t>―</t>
    <phoneticPr fontId="1"/>
  </si>
  <si>
    <t>※ハザードの評価基準の見直しは、この表を修正します。
変更をご希望の方は、当社までお問合せください。</t>
    <rPh sb="6" eb="8">
      <t>ヒョウカ</t>
    </rPh>
    <rPh sb="8" eb="10">
      <t>キジュン</t>
    </rPh>
    <rPh sb="11" eb="13">
      <t>ミナオ</t>
    </rPh>
    <rPh sb="18" eb="19">
      <t>ヒョウ</t>
    </rPh>
    <rPh sb="20" eb="22">
      <t>シュウセイ</t>
    </rPh>
    <rPh sb="27" eb="29">
      <t>ヘンコウ</t>
    </rPh>
    <rPh sb="31" eb="33">
      <t>キボウ</t>
    </rPh>
    <rPh sb="34" eb="35">
      <t>カタ</t>
    </rPh>
    <rPh sb="37" eb="39">
      <t>トウシャ</t>
    </rPh>
    <rPh sb="42" eb="44">
      <t>トイアワ</t>
    </rPh>
    <phoneticPr fontId="1"/>
  </si>
  <si>
    <t>電話　　０９９５－６６－０７７７
ＦＡＸ　０９９５－６６－０６６１
e-mail  iso@maisystem.co.jp</t>
    <rPh sb="0" eb="2">
      <t>デンワ</t>
    </rPh>
    <phoneticPr fontId="1"/>
  </si>
  <si>
    <t>©Maisystem 2016 – All right reserved.</t>
    <phoneticPr fontId="1"/>
  </si>
  <si>
    <t>―</t>
    <phoneticPr fontId="1"/>
  </si>
  <si>
    <t>―</t>
    <phoneticPr fontId="1"/>
  </si>
  <si>
    <t>架空線の防護及び表示</t>
    <phoneticPr fontId="1"/>
  </si>
  <si>
    <t>□　目標設定
□　維持・管理
■　手順書</t>
    <rPh sb="2" eb="4">
      <t>モクヒョウ</t>
    </rPh>
    <rPh sb="4" eb="6">
      <t>セッテイ</t>
    </rPh>
    <rPh sb="9" eb="11">
      <t>イジ</t>
    </rPh>
    <rPh sb="12" eb="14">
      <t>カンリ</t>
    </rPh>
    <rPh sb="17" eb="20">
      <t>テジュンショ</t>
    </rPh>
    <phoneticPr fontId="1"/>
  </si>
  <si>
    <t>安全パトロール/始業前点検記録確認</t>
    <rPh sb="0" eb="2">
      <t>アンゼン</t>
    </rPh>
    <rPh sb="8" eb="10">
      <t>シギョウ</t>
    </rPh>
    <rPh sb="10" eb="11">
      <t>マエ</t>
    </rPh>
    <rPh sb="11" eb="13">
      <t>テンケン</t>
    </rPh>
    <rPh sb="13" eb="15">
      <t>キロク</t>
    </rPh>
    <rPh sb="15" eb="17">
      <t>カクニン</t>
    </rPh>
    <phoneticPr fontId="1"/>
  </si>
  <si>
    <t>安全パトロール/教育記録</t>
    <rPh sb="0" eb="2">
      <t>アンゼン</t>
    </rPh>
    <rPh sb="8" eb="10">
      <t>キョウイク</t>
    </rPh>
    <rPh sb="10" eb="12">
      <t>キロク</t>
    </rPh>
    <phoneticPr fontId="1"/>
  </si>
  <si>
    <t>―</t>
    <phoneticPr fontId="1"/>
  </si>
  <si>
    <t>―</t>
    <phoneticPr fontId="1"/>
  </si>
  <si>
    <t>―</t>
    <phoneticPr fontId="1"/>
  </si>
  <si>
    <t>―</t>
    <phoneticPr fontId="1"/>
  </si>
  <si>
    <t>立入禁止処置を行う（バリケード等）</t>
    <phoneticPr fontId="1"/>
  </si>
  <si>
    <t>―</t>
    <phoneticPr fontId="1"/>
  </si>
  <si>
    <t>―</t>
    <phoneticPr fontId="1"/>
  </si>
  <si>
    <t>ＫＹ活動・朝礼等で指導</t>
    <phoneticPr fontId="1"/>
  </si>
  <si>
    <t>安全靴を着用</t>
    <phoneticPr fontId="1"/>
  </si>
  <si>
    <t>ヘルメットを着用</t>
    <rPh sb="6" eb="8">
      <t>チャクヨウ</t>
    </rPh>
    <phoneticPr fontId="1"/>
  </si>
  <si>
    <t>ヘルメット・安全靴を着用</t>
    <rPh sb="6" eb="8">
      <t>アンゼン</t>
    </rPh>
    <rPh sb="8" eb="9">
      <t>グツ</t>
    </rPh>
    <rPh sb="10" eb="12">
      <t>チャクヨウ</t>
    </rPh>
    <phoneticPr fontId="1"/>
  </si>
  <si>
    <t>軍手を着用</t>
    <rPh sb="0" eb="2">
      <t>グンテ</t>
    </rPh>
    <rPh sb="3" eb="5">
      <t>チャクヨウ</t>
    </rPh>
    <phoneticPr fontId="1"/>
  </si>
  <si>
    <t>適宜、適度な休憩を取るよう指導</t>
    <phoneticPr fontId="1"/>
  </si>
  <si>
    <t>皮手袋の着用</t>
    <phoneticPr fontId="1"/>
  </si>
  <si>
    <t>玉掛けワイヤーの始業前点検。適切な規格のワイヤーを選定</t>
    <phoneticPr fontId="1"/>
  </si>
  <si>
    <t>ブロックバイスの始業前点検</t>
    <phoneticPr fontId="1"/>
  </si>
  <si>
    <t>ＫＹ活動・朝礼等で指導。「墜落・転落災害防止手順書」の順守</t>
    <rPh sb="27" eb="29">
      <t>ジュンシュ</t>
    </rPh>
    <phoneticPr fontId="1"/>
  </si>
  <si>
    <t>器具の始業前点検</t>
    <phoneticPr fontId="1"/>
  </si>
  <si>
    <t>器具の始業前点検</t>
    <phoneticPr fontId="1"/>
  </si>
  <si>
    <t>「安全な玉掛け作業のための注意点」順守。器具の始業前点検</t>
    <rPh sb="17" eb="19">
      <t>ジュンシュ</t>
    </rPh>
    <phoneticPr fontId="1"/>
  </si>
  <si>
    <t>2段以上積上禁止。ＫＹ活動・朝礼等で指導</t>
    <rPh sb="6" eb="8">
      <t>キンシ</t>
    </rPh>
    <phoneticPr fontId="1"/>
  </si>
  <si>
    <t>土質に応じた安全勾配を確保。地山の始業前点検</t>
    <phoneticPr fontId="1"/>
  </si>
  <si>
    <t>作業指示にて現場代理人は誘導員を指名</t>
    <phoneticPr fontId="1"/>
  </si>
  <si>
    <t>現場代理人は有資格者を「有資格者一覧表」で確認配置</t>
    <phoneticPr fontId="1"/>
  </si>
  <si>
    <t>可能な場合立入禁止（バリケード等）</t>
    <rPh sb="3" eb="5">
      <t>バアイ</t>
    </rPh>
    <phoneticPr fontId="1"/>
  </si>
  <si>
    <t>重機稼働中１０ｍ以内は立入禁止。「重機使用手順書」順守</t>
    <rPh sb="25" eb="27">
      <t>ジュンシュ</t>
    </rPh>
    <phoneticPr fontId="1"/>
  </si>
  <si>
    <t>「埋設物・架空線位置確認手順書」順守</t>
    <rPh sb="16" eb="18">
      <t>ジュンシュ</t>
    </rPh>
    <phoneticPr fontId="1"/>
  </si>
  <si>
    <t>ＫＹ活動・朝礼等で指導。新規入場者教育指導</t>
    <phoneticPr fontId="1"/>
  </si>
  <si>
    <t>ＫＹ活動・朝礼等で合図の統一。有資格者誘導</t>
    <phoneticPr fontId="1"/>
  </si>
  <si>
    <t>有資格者を「有資格者一覧表」で確認配置</t>
    <phoneticPr fontId="1"/>
  </si>
  <si>
    <t>「重機使用手順書」順守。KY活動･朝礼等で指導</t>
    <rPh sb="9" eb="11">
      <t>ジュンシュ</t>
    </rPh>
    <phoneticPr fontId="1"/>
  </si>
  <si>
    <t>「埋設物・架空線位置確認手順書」順守。 誘導員を配置</t>
    <rPh sb="16" eb="18">
      <t>ジュンシュ</t>
    </rPh>
    <phoneticPr fontId="1"/>
  </si>
  <si>
    <t>ＫＹ活動・朝礼等で指導。新規入場者教育実施</t>
    <phoneticPr fontId="1"/>
  </si>
  <si>
    <t>ＫＹ活動・朝礼等で指導</t>
    <phoneticPr fontId="1"/>
  </si>
  <si>
    <t>手元を確認。</t>
    <phoneticPr fontId="1"/>
  </si>
  <si>
    <t>手袋使用</t>
    <rPh sb="0" eb="2">
      <t>テブクロ</t>
    </rPh>
    <rPh sb="2" eb="4">
      <t>シヨウ</t>
    </rPh>
    <phoneticPr fontId="1"/>
  </si>
  <si>
    <t>荷を吊る際地切実施。ＫＹ活動・朝礼等で指導</t>
    <rPh sb="7" eb="9">
      <t>ジッシ</t>
    </rPh>
    <phoneticPr fontId="1"/>
  </si>
  <si>
    <t>玉掛ワイヤーの始業前点検。適切な規格のワイヤーを選定</t>
    <phoneticPr fontId="1"/>
  </si>
  <si>
    <t>「安全な玉掛け作業のための注意点」順守。フックの始業前点検</t>
    <rPh sb="17" eb="19">
      <t>ジュンシュ</t>
    </rPh>
    <phoneticPr fontId="1"/>
  </si>
  <si>
    <t>「安全な玉掛け作業のための注意点」順守。荷を吊る際地切実施</t>
    <rPh sb="17" eb="19">
      <t>ジュンシュ</t>
    </rPh>
    <rPh sb="27" eb="29">
      <t>ジッシ</t>
    </rPh>
    <phoneticPr fontId="1"/>
  </si>
  <si>
    <t>「土木工事安全施工技術指針」順守。ＫＹ活動・朝礼等指導</t>
    <rPh sb="14" eb="16">
      <t>ジュンシュ</t>
    </rPh>
    <phoneticPr fontId="1"/>
  </si>
  <si>
    <t>ＫＹ活動・朝礼等で指導。「墜落・転落災害防止手順」順守</t>
    <rPh sb="25" eb="27">
      <t>ジュンシュ</t>
    </rPh>
    <phoneticPr fontId="1"/>
  </si>
  <si>
    <t>作業半径立入り禁止処置</t>
    <phoneticPr fontId="1"/>
  </si>
  <si>
    <t>「土木工事安全施工技術指針」順守。吊り荷の重量を把握</t>
    <rPh sb="14" eb="16">
      <t>ジュンシュ</t>
    </rPh>
    <phoneticPr fontId="1"/>
  </si>
  <si>
    <t>立入禁止処置（バリケード等）</t>
    <phoneticPr fontId="1"/>
  </si>
  <si>
    <t>ＫＹ活動・朝礼等で指導する。「応急処置手順」順守</t>
    <rPh sb="22" eb="24">
      <t>ジュンシュ</t>
    </rPh>
    <phoneticPr fontId="1"/>
  </si>
  <si>
    <t>「土木工事安全施工技術指針」順守。ＫＹ活動・朝礼等で指導</t>
    <rPh sb="14" eb="16">
      <t>ジュンシュ</t>
    </rPh>
    <phoneticPr fontId="1"/>
  </si>
  <si>
    <t>「土木工事安全施工技術指針」順守。吊る荷の重量を把握</t>
    <rPh sb="14" eb="16">
      <t>ジュンシュ</t>
    </rPh>
    <phoneticPr fontId="1"/>
  </si>
  <si>
    <t>「応急処置手順書」順守。合図の確実な実施</t>
    <rPh sb="7" eb="8">
      <t>ショ</t>
    </rPh>
    <rPh sb="9" eb="11">
      <t>ジュンシュ</t>
    </rPh>
    <phoneticPr fontId="1"/>
  </si>
  <si>
    <t>立入禁止処置
(バリケード等)</t>
    <phoneticPr fontId="1"/>
  </si>
  <si>
    <t>誘導員を配置</t>
    <phoneticPr fontId="1"/>
  </si>
  <si>
    <t>―</t>
    <phoneticPr fontId="1"/>
  </si>
  <si>
    <t>有資格者による誘導。ＫＹ活動・朝礼等で指導</t>
    <phoneticPr fontId="1"/>
  </si>
  <si>
    <t>有資格者を「有資格者一覧表」で確認してから配置</t>
    <phoneticPr fontId="1"/>
  </si>
  <si>
    <t>立入禁止処置を行う（バリケード等）（可能な時は）</t>
    <phoneticPr fontId="1"/>
  </si>
  <si>
    <t>１０ｍ以内は立入禁止。「重機使用手順書」順守</t>
    <rPh sb="20" eb="22">
      <t>ジュンシュ</t>
    </rPh>
    <phoneticPr fontId="1"/>
  </si>
  <si>
    <t>「埋設物・架空線位置確認手順書」順守。有資格者による誘導</t>
    <rPh sb="16" eb="18">
      <t>ジュンシュ</t>
    </rPh>
    <phoneticPr fontId="1"/>
  </si>
  <si>
    <t>―</t>
    <phoneticPr fontId="1"/>
  </si>
  <si>
    <t>「地震災害応急処置手順書」順守</t>
    <rPh sb="13" eb="15">
      <t>ジュンシュ</t>
    </rPh>
    <phoneticPr fontId="1"/>
  </si>
  <si>
    <t>作業を中止</t>
    <rPh sb="0" eb="2">
      <t>サギョウ</t>
    </rPh>
    <rPh sb="3" eb="5">
      <t>チュウシ</t>
    </rPh>
    <phoneticPr fontId="1"/>
  </si>
  <si>
    <t>ＫＹ活動・朝礼等で指導</t>
    <phoneticPr fontId="1"/>
  </si>
  <si>
    <t>安全パトロール/日報確認</t>
    <rPh sb="0" eb="2">
      <t>アンゼン</t>
    </rPh>
    <rPh sb="8" eb="10">
      <t>ニッポウ</t>
    </rPh>
    <rPh sb="10" eb="12">
      <t>カクニン</t>
    </rPh>
    <phoneticPr fontId="1"/>
  </si>
  <si>
    <t>―</t>
    <phoneticPr fontId="1"/>
  </si>
  <si>
    <t>ＫＹ活動・朝礼等で指導。「重機使用手順書」順守</t>
    <rPh sb="13" eb="15">
      <t>ジュウキ</t>
    </rPh>
    <rPh sb="15" eb="17">
      <t>シヨウ</t>
    </rPh>
    <rPh sb="17" eb="20">
      <t>テジュンショ</t>
    </rPh>
    <rPh sb="21" eb="23">
      <t>ジュンシュ</t>
    </rPh>
    <phoneticPr fontId="1"/>
  </si>
  <si>
    <t>―</t>
    <phoneticPr fontId="1"/>
  </si>
  <si>
    <t>高さ１．５ｍ以上は昇降設備の設置。手摺取付</t>
    <phoneticPr fontId="1"/>
  </si>
  <si>
    <t>作業中の安全巡視。ＫＹ活動・朝礼等で指導</t>
    <phoneticPr fontId="1"/>
  </si>
  <si>
    <t>「土木工事安全施工技術指針」順守。作業中の安全巡視</t>
    <rPh sb="14" eb="16">
      <t>ジュンシュ</t>
    </rPh>
    <phoneticPr fontId="1"/>
  </si>
  <si>
    <t>「重機使用手順書」順守</t>
    <rPh sb="9" eb="11">
      <t>ジュンシュ</t>
    </rPh>
    <phoneticPr fontId="1"/>
  </si>
  <si>
    <t>必要に応じてミラーの設置</t>
    <phoneticPr fontId="1"/>
  </si>
  <si>
    <t>誘導員を配置。出入口に標識設置。</t>
    <phoneticPr fontId="1"/>
  </si>
  <si>
    <t>誘導員を配置。ＫＹ活動・朝礼等で指導</t>
    <phoneticPr fontId="1"/>
  </si>
  <si>
    <t>工事範囲を区画する（カラーコーン等）</t>
    <phoneticPr fontId="1"/>
  </si>
  <si>
    <t>誘導員を配置。工事標識による周知</t>
    <phoneticPr fontId="1"/>
  </si>
  <si>
    <t>―</t>
    <phoneticPr fontId="1"/>
  </si>
  <si>
    <t>有資格者を「有資格者一覧表」で確認し配置</t>
    <phoneticPr fontId="1"/>
  </si>
  <si>
    <t>作業者
第三者
来訪者</t>
    <phoneticPr fontId="1"/>
  </si>
  <si>
    <t>作業者
第三者</t>
    <phoneticPr fontId="1"/>
  </si>
  <si>
    <t>関係者
第三者
来訪者</t>
    <phoneticPr fontId="1"/>
  </si>
  <si>
    <t>関係者
第三者
ｵﾍﾟﾚｰﾀｰ</t>
    <phoneticPr fontId="1"/>
  </si>
  <si>
    <t>ｵﾍﾟﾚｰﾀｰ
作業者
第三者</t>
    <phoneticPr fontId="1"/>
  </si>
  <si>
    <t>管理監督者
ｵﾍﾟﾚｰﾀｰ
作業者
第三者</t>
    <phoneticPr fontId="1"/>
  </si>
  <si>
    <t>管理監督者
ｵﾍﾟﾚｰﾀｰ
作業者</t>
    <phoneticPr fontId="1"/>
  </si>
  <si>
    <t>作業者
ｵﾍﾟﾚｰﾀｰ
第三者</t>
    <phoneticPr fontId="1"/>
  </si>
  <si>
    <t>作業者
ｵﾍﾟﾚｰﾀｰ
来訪者</t>
    <phoneticPr fontId="1"/>
  </si>
  <si>
    <t>第三者
来訪者
作業者</t>
    <phoneticPr fontId="1"/>
  </si>
  <si>
    <t>作業者
第三者
ｵﾍﾟﾚｰﾀｰ</t>
    <phoneticPr fontId="1"/>
  </si>
  <si>
    <t>関係者
(利用者）
来訪者</t>
    <phoneticPr fontId="1"/>
  </si>
  <si>
    <t>ＫＹ活動・朝礼等で指導。新規入場者教育</t>
    <rPh sb="17" eb="19">
      <t>キョウイク</t>
    </rPh>
    <phoneticPr fontId="1"/>
  </si>
  <si>
    <t>安衛則に従い通路を確保する誘導員を配置</t>
    <phoneticPr fontId="1"/>
  </si>
  <si>
    <t>作業指示にて誘導員を指名。ＫＹ活動・朝礼等で指導</t>
    <phoneticPr fontId="1"/>
  </si>
  <si>
    <t>安衛法29-2
安衛則349
労通759</t>
    <phoneticPr fontId="1"/>
  </si>
  <si>
    <t>安衛則155
安衛則157
安衛則158</t>
    <phoneticPr fontId="1"/>
  </si>
  <si>
    <t>安衛則366
安衛則539</t>
    <phoneticPr fontId="1"/>
  </si>
  <si>
    <t>クレ則71
安衛則35</t>
    <phoneticPr fontId="1"/>
  </si>
  <si>
    <t>クレ則220・221
クレ則222・215</t>
    <phoneticPr fontId="1"/>
  </si>
  <si>
    <t>クレ則215
クレ則220</t>
    <phoneticPr fontId="1"/>
  </si>
  <si>
    <t>クレ則221
クレ則222</t>
    <phoneticPr fontId="1"/>
  </si>
  <si>
    <t>安衛法45
安衛則217</t>
    <phoneticPr fontId="1"/>
  </si>
  <si>
    <t>クレ則70-3
クレ則70-4
クレ則70-5</t>
    <phoneticPr fontId="1"/>
  </si>
  <si>
    <t>安衛則36-3
安衛則157
安衛則158</t>
    <phoneticPr fontId="1"/>
  </si>
  <si>
    <t>クレ則70-3
クレ則70-4・5
クレ則69・78</t>
    <phoneticPr fontId="1"/>
  </si>
  <si>
    <t>安衛則157
安衛則158</t>
    <phoneticPr fontId="1"/>
  </si>
  <si>
    <t>クレ則67・68
クレ則221・222</t>
    <phoneticPr fontId="1"/>
  </si>
  <si>
    <t>安衛則151-6
安衛則157</t>
    <phoneticPr fontId="1"/>
  </si>
  <si>
    <t>安衛則161
安衛則162</t>
    <phoneticPr fontId="1"/>
  </si>
  <si>
    <t>安衛則526
安衛則431</t>
    <phoneticPr fontId="1"/>
  </si>
  <si>
    <t>土工安施技指
安衛則585</t>
    <phoneticPr fontId="1"/>
  </si>
  <si>
    <t>土工安施技指建公災防要16</t>
    <phoneticPr fontId="1"/>
  </si>
  <si>
    <t>安衛法30
安衛則540</t>
    <phoneticPr fontId="1"/>
  </si>
  <si>
    <t>安衛法61
クレ則33</t>
    <phoneticPr fontId="1"/>
  </si>
  <si>
    <t>高さ１．5ｍ以上は昇降設備設置。手摺の取付</t>
    <phoneticPr fontId="1"/>
  </si>
  <si>
    <t>©Maisystem 2016 – All right reserved.</t>
    <phoneticPr fontId="1"/>
  </si>
  <si>
    <t>この画面は編集できません　©Maisystem 2016 – All right reserved.</t>
    <rPh sb="2" eb="4">
      <t>ガメン</t>
    </rPh>
    <rPh sb="5" eb="7">
      <t>ヘンシュウ</t>
    </rPh>
    <phoneticPr fontId="1"/>
  </si>
  <si>
    <r>
      <t>工事現場の工種・業務内容選択画面　</t>
    </r>
    <r>
      <rPr>
        <sz val="12"/>
        <color theme="0"/>
        <rFont val="ＭＳ Ｐゴシック"/>
        <family val="3"/>
        <charset val="128"/>
        <scheme val="minor"/>
      </rPr>
      <t>©Maisystem 2016 – All right reserved.</t>
    </r>
    <rPh sb="0" eb="2">
      <t>コウジ</t>
    </rPh>
    <rPh sb="2" eb="4">
      <t>ゲンバ</t>
    </rPh>
    <rPh sb="5" eb="7">
      <t>コウシュ</t>
    </rPh>
    <rPh sb="8" eb="10">
      <t>ギョウム</t>
    </rPh>
    <rPh sb="10" eb="12">
      <t>ナイヨウ</t>
    </rPh>
    <rPh sb="12" eb="14">
      <t>センタク</t>
    </rPh>
    <rPh sb="14" eb="16">
      <t>ガメン</t>
    </rPh>
    <phoneticPr fontId="1"/>
  </si>
  <si>
    <r>
      <t>土木工事現場の工種選択画面　</t>
    </r>
    <r>
      <rPr>
        <sz val="12"/>
        <color theme="0"/>
        <rFont val="ＭＳ Ｐゴシック"/>
        <family val="3"/>
        <charset val="128"/>
        <scheme val="minor"/>
      </rPr>
      <t>©Maisystem 2016 – All right reserved.</t>
    </r>
    <rPh sb="0" eb="2">
      <t>ドボク</t>
    </rPh>
    <rPh sb="2" eb="4">
      <t>コウジ</t>
    </rPh>
    <rPh sb="4" eb="6">
      <t>ゲンバ</t>
    </rPh>
    <rPh sb="7" eb="9">
      <t>コウシュ</t>
    </rPh>
    <rPh sb="9" eb="11">
      <t>センタク</t>
    </rPh>
    <rPh sb="11" eb="13">
      <t>ガメン</t>
    </rPh>
    <phoneticPr fontId="1"/>
  </si>
  <si>
    <t>具体的な適用内容（順守事項）</t>
    <phoneticPr fontId="4"/>
  </si>
  <si>
    <r>
      <t>※</t>
    </r>
    <r>
      <rPr>
        <b/>
        <sz val="11"/>
        <color indexed="30"/>
        <rFont val="ＭＳ Ｐゴシック"/>
        <family val="3"/>
        <charset val="128"/>
      </rPr>
      <t>実行</t>
    </r>
    <r>
      <rPr>
        <b/>
        <sz val="11"/>
        <rFont val="ＭＳ Ｐゴシック"/>
        <family val="3"/>
        <charset val="128"/>
      </rPr>
      <t>のボタンを押すと、この現場の対象法規制等が表示されます。</t>
    </r>
    <r>
      <rPr>
        <b/>
        <sz val="11"/>
        <color indexed="53"/>
        <rFont val="ＭＳ Ｐゴシック"/>
        <family val="3"/>
        <charset val="128"/>
      </rPr>
      <t>削除</t>
    </r>
    <r>
      <rPr>
        <b/>
        <sz val="11"/>
        <rFont val="ＭＳ Ｐゴシック"/>
        <family val="3"/>
        <charset val="128"/>
      </rPr>
      <t>のボタンを押すと、表示が消えます。現場の条件を変更した場合には必ず</t>
    </r>
    <r>
      <rPr>
        <b/>
        <sz val="11"/>
        <color indexed="53"/>
        <rFont val="ＭＳ Ｐゴシック"/>
        <family val="3"/>
        <charset val="128"/>
      </rPr>
      <t>削除</t>
    </r>
    <r>
      <rPr>
        <b/>
        <sz val="11"/>
        <rFont val="ＭＳ Ｐゴシック"/>
        <family val="3"/>
        <charset val="128"/>
      </rPr>
      <t>してから、</t>
    </r>
    <r>
      <rPr>
        <b/>
        <sz val="11"/>
        <color indexed="30"/>
        <rFont val="ＭＳ Ｐゴシック"/>
        <family val="3"/>
        <charset val="128"/>
      </rPr>
      <t>実行</t>
    </r>
    <r>
      <rPr>
        <b/>
        <sz val="11"/>
        <rFont val="ＭＳ Ｐゴシック"/>
        <family val="3"/>
        <charset val="128"/>
      </rPr>
      <t>してください。</t>
    </r>
    <rPh sb="19" eb="20">
      <t>ホウ</t>
    </rPh>
    <rPh sb="20" eb="22">
      <t>キセイ</t>
    </rPh>
    <rPh sb="22" eb="23">
      <t>トウ</t>
    </rPh>
    <rPh sb="50" eb="52">
      <t>ゲンバ</t>
    </rPh>
    <rPh sb="64" eb="65">
      <t>カナラ</t>
    </rPh>
    <rPh sb="66" eb="68">
      <t>サクジョ</t>
    </rPh>
    <rPh sb="73" eb="75">
      <t>ジッコウ</t>
    </rPh>
    <phoneticPr fontId="1"/>
  </si>
  <si>
    <r>
      <t>労働安全衛生法規制等　　　　　　　　　　　　　　</t>
    </r>
    <r>
      <rPr>
        <b/>
        <sz val="10"/>
        <color indexed="9"/>
        <rFont val="ＭＳ Ｐゴシック"/>
        <family val="3"/>
        <charset val="128"/>
      </rPr>
      <t>©Maisystem 2016 – All right reserved.</t>
    </r>
    <rPh sb="0" eb="2">
      <t>ロウドウ</t>
    </rPh>
    <rPh sb="2" eb="4">
      <t>アンゼン</t>
    </rPh>
    <rPh sb="4" eb="6">
      <t>エイセイ</t>
    </rPh>
    <rPh sb="6" eb="7">
      <t>ホウ</t>
    </rPh>
    <phoneticPr fontId="4"/>
  </si>
  <si>
    <r>
      <rPr>
        <b/>
        <sz val="9"/>
        <color indexed="9"/>
        <rFont val="ＭＳ Ｐゴシック"/>
        <family val="3"/>
        <charset val="128"/>
      </rPr>
      <t>工種</t>
    </r>
    <r>
      <rPr>
        <b/>
        <sz val="11"/>
        <color indexed="9"/>
        <rFont val="ＭＳ Ｐゴシック"/>
        <family val="3"/>
        <charset val="128"/>
      </rPr>
      <t xml:space="preserve">
</t>
    </r>
    <r>
      <rPr>
        <b/>
        <sz val="6"/>
        <color indexed="9"/>
        <rFont val="ＭＳ Ｐゴシック"/>
        <family val="3"/>
        <charset val="128"/>
      </rPr>
      <t>(業務内容)</t>
    </r>
    <rPh sb="0" eb="2">
      <t>コウシュ</t>
    </rPh>
    <rPh sb="4" eb="6">
      <t>ギョウム</t>
    </rPh>
    <rPh sb="6" eb="8">
      <t>ナイヨウ</t>
    </rPh>
    <phoneticPr fontId="4"/>
  </si>
  <si>
    <r>
      <t>労働安全衛生法規制等　　　　　　　　　　　　　　</t>
    </r>
    <r>
      <rPr>
        <sz val="10"/>
        <color indexed="9"/>
        <rFont val="ＭＳ Ｐゴシック"/>
        <family val="3"/>
        <charset val="128"/>
      </rPr>
      <t>©Maisystem 2016 – All right reserved.</t>
    </r>
    <rPh sb="0" eb="2">
      <t>ロウドウ</t>
    </rPh>
    <rPh sb="2" eb="4">
      <t>アンゼン</t>
    </rPh>
    <rPh sb="4" eb="6">
      <t>エイセイ</t>
    </rPh>
    <rPh sb="6" eb="7">
      <t>ホウ</t>
    </rPh>
    <phoneticPr fontId="4"/>
  </si>
  <si>
    <r>
      <rPr>
        <sz val="9"/>
        <color indexed="9"/>
        <rFont val="ＭＳ Ｐゴシック"/>
        <family val="3"/>
        <charset val="128"/>
      </rPr>
      <t>工種</t>
    </r>
    <r>
      <rPr>
        <sz val="11"/>
        <color indexed="9"/>
        <rFont val="ＭＳ Ｐゴシック"/>
        <family val="3"/>
        <charset val="128"/>
      </rPr>
      <t xml:space="preserve">
</t>
    </r>
    <r>
      <rPr>
        <sz val="6"/>
        <color indexed="9"/>
        <rFont val="ＭＳ Ｐゴシック"/>
        <family val="3"/>
        <charset val="128"/>
      </rPr>
      <t>(業務内容)</t>
    </r>
    <rPh sb="0" eb="2">
      <t>コウシュ</t>
    </rPh>
    <rPh sb="4" eb="6">
      <t>ギョウム</t>
    </rPh>
    <rPh sb="6" eb="8">
      <t>ナイヨウ</t>
    </rPh>
    <phoneticPr fontId="4"/>
  </si>
  <si>
    <t>該当業務（適用対象）</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</si>
</sst>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60">
    <font>
      <sz val="11"/>
      <name val="ＭＳ Ｐゴシック"/>
      <family val="3"/>
      <charset val="128"/>
    </font>
    <font>
      <sz val="6"/>
      <name val="ＭＳ Ｐゴシック"/>
      <family val="3"/>
      <charset val="128"/>
    </font>
    <font>
      <sz val="18"/>
      <name val="ＭＳ Ｐゴシック"/>
      <family val="3"/>
      <charset val="128"/>
    </font>
    <font>
      <b/>
      <sz val="12"/>
      <name val="ＭＳ Ｐゴシック"/>
      <family val="3"/>
      <charset val="128"/>
    </font>
    <font>
      <sz val="6"/>
      <name val="ＭＳ Ｐゴシック"/>
      <family val="3"/>
      <charset val="128"/>
    </font>
    <font>
      <b/>
      <sz val="11"/>
      <color indexed="30"/>
      <name val="ＭＳ Ｐゴシック"/>
      <family val="3"/>
      <charset val="128"/>
    </font>
    <font>
      <b/>
      <sz val="11"/>
      <color indexed="53"/>
      <name val="ＭＳ Ｐゴシック"/>
      <family val="3"/>
      <charset val="128"/>
    </font>
    <font>
      <b/>
      <sz val="12"/>
      <color indexed="56"/>
      <name val="ＭＳ Ｐゴシック"/>
      <family val="3"/>
      <charset val="128"/>
    </font>
    <font>
      <sz val="11"/>
      <color indexed="56"/>
      <name val="ＭＳ Ｐゴシック"/>
      <family val="3"/>
      <charset val="128"/>
    </font>
    <font>
      <sz val="9"/>
      <color indexed="56"/>
      <name val="ＭＳ Ｐゴシック"/>
      <family val="3"/>
      <charset val="128"/>
    </font>
    <font>
      <sz val="11"/>
      <color indexed="30"/>
      <name val="ＭＳ Ｐゴシック"/>
      <family val="3"/>
      <charset val="128"/>
    </font>
    <font>
      <sz val="11"/>
      <color indexed="17"/>
      <name val="ＭＳ Ｐゴシック"/>
      <family val="3"/>
      <charset val="128"/>
    </font>
    <font>
      <sz val="11"/>
      <color indexed="53"/>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1"/>
      <name val="ＭＳ Ｐゴシック"/>
      <family val="3"/>
      <charset val="128"/>
      <scheme val="minor"/>
    </font>
    <font>
      <sz val="8"/>
      <name val="ＭＳ Ｐゴシック"/>
      <family val="3"/>
      <charset val="128"/>
      <scheme val="minor"/>
    </font>
    <font>
      <sz val="9"/>
      <name val="ＭＳ Ｐゴシック"/>
      <family val="3"/>
      <charset val="128"/>
      <scheme val="minor"/>
    </font>
    <font>
      <sz val="6"/>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0"/>
      <name val="ＭＳ Ｐゴシック"/>
      <family val="3"/>
      <charset val="128"/>
      <scheme val="minor"/>
    </font>
    <font>
      <b/>
      <sz val="11"/>
      <name val="ＭＳ Ｐゴシック"/>
      <family val="3"/>
      <charset val="128"/>
      <scheme val="minor"/>
    </font>
    <font>
      <b/>
      <sz val="10"/>
      <color theme="1"/>
      <name val="ＭＳ Ｐゴシック"/>
      <family val="3"/>
      <charset val="128"/>
      <scheme val="minor"/>
    </font>
    <font>
      <sz val="14"/>
      <color rgb="FF0070C0"/>
      <name val="ＭＳ Ｐゴシック"/>
      <family val="3"/>
      <charset val="128"/>
      <scheme val="minor"/>
    </font>
    <font>
      <sz val="11"/>
      <color rgb="FF002060"/>
      <name val="ＭＳ Ｐゴシック"/>
      <family val="3"/>
      <charset val="128"/>
      <scheme val="minor"/>
    </font>
    <font>
      <sz val="18"/>
      <color rgb="FF002060"/>
      <name val="ＭＳ Ｐゴシック"/>
      <family val="3"/>
      <charset val="128"/>
      <scheme val="minor"/>
    </font>
    <font>
      <sz val="12"/>
      <color rgb="FF0070C0"/>
      <name val="ＭＳ Ｐゴシック"/>
      <family val="3"/>
      <charset val="128"/>
      <scheme val="minor"/>
    </font>
    <font>
      <sz val="11"/>
      <color rgb="FF002060"/>
      <name val="ＭＳ Ｐゴシック"/>
      <family val="3"/>
      <charset val="128"/>
    </font>
    <font>
      <sz val="11"/>
      <color theme="0"/>
      <name val="ＭＳ Ｐゴシック"/>
      <family val="3"/>
      <charset val="128"/>
    </font>
    <font>
      <sz val="12"/>
      <color theme="0"/>
      <name val="ＭＳ Ｐゴシック"/>
      <family val="3"/>
      <charset val="128"/>
      <scheme val="minor"/>
    </font>
    <font>
      <sz val="14"/>
      <color theme="0"/>
      <name val="ＭＳ Ｐゴシック"/>
      <family val="3"/>
      <charset val="128"/>
      <scheme val="minor"/>
    </font>
    <font>
      <sz val="16"/>
      <color theme="0"/>
      <name val="ＭＳ Ｐゴシック"/>
      <family val="3"/>
      <charset val="128"/>
      <scheme val="minor"/>
    </font>
    <font>
      <sz val="12"/>
      <color rgb="FF002060"/>
      <name val="ＭＳ Ｐゴシック"/>
      <family val="3"/>
      <charset val="128"/>
      <scheme val="minor"/>
    </font>
    <font>
      <sz val="18"/>
      <color theme="0"/>
      <name val="ＭＳ Ｐゴシック"/>
      <family val="3"/>
      <charset val="128"/>
      <scheme val="minor"/>
    </font>
    <font>
      <b/>
      <sz val="12"/>
      <color rgb="FF002060"/>
      <name val="ＭＳ Ｐゴシック"/>
      <family val="3"/>
      <charset val="128"/>
      <scheme val="minor"/>
    </font>
    <font>
      <sz val="20"/>
      <color theme="0"/>
      <name val="ＭＳ Ｐゴシック"/>
      <family val="3"/>
      <charset val="128"/>
      <scheme val="minor"/>
    </font>
    <font>
      <sz val="9"/>
      <color theme="0"/>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9"/>
      <color rgb="FF000000"/>
      <name val="Meiryo UI"/>
      <family val="3"/>
      <charset val="128"/>
    </font>
    <font>
      <sz val="10"/>
      <color theme="0"/>
      <name val="ＭＳ Ｐゴシック"/>
      <family val="3"/>
      <charset val="128"/>
      <scheme val="minor"/>
    </font>
    <font>
      <b/>
      <sz val="11"/>
      <color theme="0"/>
      <name val="ＭＳ Ｐゴシック"/>
      <family val="3"/>
      <charset val="128"/>
      <scheme val="minor"/>
    </font>
    <font>
      <b/>
      <sz val="11"/>
      <name val="ＭＳ Ｐゴシック"/>
      <family val="3"/>
      <charset val="128"/>
    </font>
    <font>
      <b/>
      <sz val="16"/>
      <color theme="0"/>
      <name val="ＭＳ Ｐゴシック"/>
      <family val="3"/>
      <charset val="128"/>
      <scheme val="minor"/>
    </font>
    <font>
      <b/>
      <sz val="10"/>
      <color indexed="9"/>
      <name val="ＭＳ Ｐゴシック"/>
      <family val="3"/>
      <charset val="128"/>
    </font>
    <font>
      <b/>
      <sz val="9"/>
      <color indexed="9"/>
      <name val="ＭＳ Ｐゴシック"/>
      <family val="3"/>
      <charset val="128"/>
    </font>
    <font>
      <b/>
      <sz val="11"/>
      <color indexed="9"/>
      <name val="ＭＳ Ｐゴシック"/>
      <family val="3"/>
      <charset val="128"/>
    </font>
    <font>
      <b/>
      <sz val="6"/>
      <color indexed="9"/>
      <name val="ＭＳ Ｐゴシック"/>
      <family val="3"/>
      <charset val="128"/>
    </font>
    <font>
      <b/>
      <sz val="7"/>
      <color theme="0"/>
      <name val="ＭＳ Ｐゴシック"/>
      <family val="3"/>
      <charset val="128"/>
      <scheme val="minor"/>
    </font>
    <font>
      <b/>
      <sz val="10"/>
      <color theme="0"/>
      <name val="ＭＳ Ｐゴシック"/>
      <family val="3"/>
      <charset val="128"/>
      <scheme val="minor"/>
    </font>
    <font>
      <b/>
      <sz val="11"/>
      <color theme="1"/>
      <name val="ＭＳ Ｐゴシック"/>
      <family val="3"/>
      <charset val="128"/>
      <scheme val="minor"/>
    </font>
    <font>
      <sz val="10"/>
      <color indexed="9"/>
      <name val="ＭＳ Ｐゴシック"/>
      <family val="3"/>
      <charset val="128"/>
    </font>
    <font>
      <sz val="9"/>
      <color indexed="9"/>
      <name val="ＭＳ Ｐゴシック"/>
      <family val="3"/>
      <charset val="128"/>
    </font>
    <font>
      <sz val="11"/>
      <color indexed="9"/>
      <name val="ＭＳ Ｐゴシック"/>
      <family val="3"/>
      <charset val="128"/>
    </font>
    <font>
      <sz val="6"/>
      <color indexed="9"/>
      <name val="ＭＳ Ｐゴシック"/>
      <family val="3"/>
      <charset val="128"/>
    </font>
    <font>
      <sz val="7"/>
      <color theme="0"/>
      <name val="ＭＳ Ｐゴシック"/>
      <family val="3"/>
      <charset val="128"/>
      <scheme val="minor"/>
    </font>
  </fonts>
  <fills count="11">
    <fill>
      <patternFill patternType="none"/>
    </fill>
    <fill>
      <patternFill patternType="gray125"/>
    </fill>
    <fill>
      <patternFill patternType="solid">
        <fgColor indexed="9"/>
        <bgColor indexed="64"/>
      </patternFill>
    </fill>
    <fill>
      <patternFill patternType="solid">
        <fgColor rgb="FF0070C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9"/>
        <bgColor indexed="64"/>
      </patternFill>
    </fill>
    <fill>
      <patternFill patternType="solid">
        <fgColor theme="9"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rgb="FF00B0F0"/>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medium">
        <color indexed="64"/>
      </left>
      <right style="medium">
        <color theme="0"/>
      </right>
      <top/>
      <bottom/>
      <diagonal/>
    </border>
    <border>
      <left style="medium">
        <color theme="0"/>
      </left>
      <right style="medium">
        <color indexed="64"/>
      </right>
      <top/>
      <bottom/>
      <diagonal/>
    </border>
    <border>
      <left style="medium">
        <color indexed="64"/>
      </left>
      <right style="thin">
        <color indexed="64"/>
      </right>
      <top style="medium">
        <color theme="0"/>
      </top>
      <bottom style="medium">
        <color theme="0"/>
      </bottom>
      <diagonal/>
    </border>
    <border>
      <left style="medium">
        <color indexed="64"/>
      </left>
      <right style="thin">
        <color indexed="64"/>
      </right>
      <top style="medium">
        <color theme="0"/>
      </top>
      <bottom style="medium">
        <color indexed="64"/>
      </bottom>
      <diagonal/>
    </border>
    <border>
      <left style="medium">
        <color indexed="64"/>
      </left>
      <right style="thin">
        <color indexed="64"/>
      </right>
      <top style="medium">
        <color indexed="64"/>
      </top>
      <bottom style="medium">
        <color theme="0"/>
      </bottom>
      <diagonal/>
    </border>
    <border>
      <left style="thin">
        <color indexed="64"/>
      </left>
      <right/>
      <top style="thin">
        <color indexed="64"/>
      </top>
      <bottom style="thin">
        <color theme="0"/>
      </bottom>
      <diagonal/>
    </border>
    <border>
      <left/>
      <right/>
      <top style="thin">
        <color indexed="64"/>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indexed="64"/>
      </left>
      <right/>
      <top style="thin">
        <color theme="0"/>
      </top>
      <bottom style="thin">
        <color indexed="64"/>
      </bottom>
      <diagonal/>
    </border>
    <border>
      <left/>
      <right/>
      <top style="thin">
        <color theme="0"/>
      </top>
      <bottom style="thin">
        <color indexed="64"/>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style="thin">
        <color indexed="64"/>
      </top>
      <bottom style="thin">
        <color theme="0"/>
      </bottom>
      <diagonal/>
    </border>
    <border>
      <left style="thin">
        <color theme="0"/>
      </left>
      <right/>
      <top style="thin">
        <color theme="0"/>
      </top>
      <bottom style="thin">
        <color theme="0"/>
      </bottom>
      <diagonal/>
    </border>
    <border>
      <left style="thin">
        <color theme="0"/>
      </left>
      <right/>
      <top style="thin">
        <color theme="0"/>
      </top>
      <bottom style="thin">
        <color indexed="64"/>
      </bottom>
      <diagonal/>
    </border>
    <border>
      <left style="thin">
        <color theme="0"/>
      </left>
      <right style="thin">
        <color theme="0"/>
      </right>
      <top style="thin">
        <color indexed="64"/>
      </top>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indexed="64"/>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indexed="64"/>
      </bottom>
      <diagonal/>
    </border>
    <border>
      <left style="thin">
        <color indexed="64"/>
      </left>
      <right style="thin">
        <color theme="0"/>
      </right>
      <top style="thin">
        <color indexed="64"/>
      </top>
      <bottom/>
      <diagonal/>
    </border>
    <border>
      <left style="thin">
        <color indexed="64"/>
      </left>
      <right style="thin">
        <color theme="0"/>
      </right>
      <top/>
      <bottom/>
      <diagonal/>
    </border>
    <border>
      <left style="thin">
        <color indexed="64"/>
      </left>
      <right style="thin">
        <color theme="0"/>
      </right>
      <top/>
      <bottom style="thin">
        <color indexed="64"/>
      </bottom>
      <diagonal/>
    </border>
    <border>
      <left style="thin">
        <color theme="0"/>
      </left>
      <right style="thin">
        <color theme="0"/>
      </right>
      <top style="thin">
        <color theme="0"/>
      </top>
      <bottom/>
      <diagonal/>
    </border>
    <border>
      <left style="thin">
        <color indexed="64"/>
      </left>
      <right style="thin">
        <color theme="0"/>
      </right>
      <top style="thin">
        <color theme="0"/>
      </top>
      <bottom/>
      <diagonal/>
    </border>
    <border>
      <left style="thin">
        <color theme="0"/>
      </left>
      <right/>
      <top style="thin">
        <color theme="0"/>
      </top>
      <bottom/>
      <diagonal/>
    </border>
    <border>
      <left style="thin">
        <color theme="0"/>
      </left>
      <right style="thin">
        <color indexed="64"/>
      </right>
      <top style="thin">
        <color indexed="64"/>
      </top>
      <bottom style="thin">
        <color theme="0"/>
      </bottom>
      <diagonal/>
    </border>
    <border>
      <left style="thin">
        <color indexed="64"/>
      </left>
      <right/>
      <top/>
      <bottom style="thin">
        <color theme="0"/>
      </bottom>
      <diagonal/>
    </border>
    <border>
      <left/>
      <right/>
      <top/>
      <bottom style="thin">
        <color theme="0"/>
      </bottom>
      <diagonal/>
    </border>
  </borders>
  <cellStyleXfs count="1">
    <xf numFmtId="0" fontId="0" fillId="0" borderId="0">
      <alignment vertical="center"/>
    </xf>
  </cellStyleXfs>
  <cellXfs count="285">
    <xf numFmtId="0" fontId="0" fillId="0" borderId="0" xfId="0">
      <alignment vertical="center"/>
    </xf>
    <xf numFmtId="0" fontId="0" fillId="0" borderId="0" xfId="0" applyAlignment="1"/>
    <xf numFmtId="0" fontId="0" fillId="0" borderId="0" xfId="0" applyAlignment="1">
      <alignment horizontal="center" vertical="center"/>
    </xf>
    <xf numFmtId="0" fontId="0" fillId="0" borderId="1" xfId="0" applyFill="1" applyBorder="1" applyAlignment="1">
      <alignment horizontal="center"/>
    </xf>
    <xf numFmtId="0" fontId="0" fillId="0" borderId="0" xfId="0" applyFill="1" applyBorder="1" applyAlignment="1">
      <alignment horizontal="center"/>
    </xf>
    <xf numFmtId="0" fontId="18" fillId="0" borderId="0" xfId="0" applyFont="1">
      <alignment vertical="center"/>
    </xf>
    <xf numFmtId="0" fontId="18" fillId="0" borderId="0" xfId="0" applyFont="1" applyAlignment="1">
      <alignment vertical="center" wrapText="1"/>
    </xf>
    <xf numFmtId="0" fontId="19" fillId="0" borderId="0" xfId="0" applyFont="1" applyAlignment="1">
      <alignment vertical="center" wrapText="1"/>
    </xf>
    <xf numFmtId="0" fontId="18" fillId="0" borderId="0" xfId="0" applyFont="1" applyAlignment="1">
      <alignment horizontal="left" vertical="center" wrapText="1"/>
    </xf>
    <xf numFmtId="0" fontId="18" fillId="0" borderId="0" xfId="0" applyFont="1" applyBorder="1">
      <alignment vertical="center"/>
    </xf>
    <xf numFmtId="0" fontId="17" fillId="3" borderId="36" xfId="0" applyFont="1" applyFill="1" applyBorder="1">
      <alignment vertical="center"/>
    </xf>
    <xf numFmtId="0" fontId="17" fillId="3" borderId="37" xfId="0" applyFont="1" applyFill="1" applyBorder="1">
      <alignment vertical="center"/>
    </xf>
    <xf numFmtId="0" fontId="20" fillId="0" borderId="1" xfId="0" applyFont="1" applyBorder="1" applyAlignment="1">
      <alignment vertical="center" wrapText="1"/>
    </xf>
    <xf numFmtId="0" fontId="20" fillId="0" borderId="1" xfId="0" applyFont="1" applyBorder="1" applyAlignment="1">
      <alignment horizontal="left" vertical="center" wrapText="1"/>
    </xf>
    <xf numFmtId="0" fontId="20" fillId="0" borderId="2" xfId="0" applyFont="1" applyFill="1" applyBorder="1" applyAlignment="1">
      <alignment horizontal="center" vertical="center" wrapText="1"/>
    </xf>
    <xf numFmtId="0" fontId="20" fillId="0" borderId="2" xfId="0" applyFont="1" applyFill="1" applyBorder="1" applyAlignment="1">
      <alignment horizontal="center" vertical="top" wrapText="1"/>
    </xf>
    <xf numFmtId="0" fontId="20" fillId="0" borderId="2" xfId="0" applyFont="1" applyFill="1" applyBorder="1" applyAlignment="1">
      <alignment horizontal="center" vertical="top"/>
    </xf>
    <xf numFmtId="0" fontId="20" fillId="0" borderId="2" xfId="0" applyFont="1" applyFill="1" applyBorder="1" applyAlignment="1">
      <alignment horizontal="center" vertical="center" wrapText="1" shrinkToFit="1"/>
    </xf>
    <xf numFmtId="0" fontId="20" fillId="0" borderId="2" xfId="0" applyFont="1" applyFill="1" applyBorder="1" applyAlignment="1">
      <alignment horizontal="center" vertical="center"/>
    </xf>
    <xf numFmtId="0" fontId="20" fillId="0" borderId="0" xfId="0" applyFont="1" applyBorder="1" applyAlignment="1">
      <alignment horizontal="center"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0" fillId="2" borderId="1" xfId="0" applyFont="1" applyFill="1" applyBorder="1" applyAlignment="1">
      <alignment vertical="center" wrapText="1"/>
    </xf>
    <xf numFmtId="0" fontId="20" fillId="0" borderId="1" xfId="0" applyFont="1" applyFill="1" applyBorder="1" applyAlignment="1">
      <alignment vertical="center"/>
    </xf>
    <xf numFmtId="0" fontId="18" fillId="0" borderId="0" xfId="0" applyFont="1" applyAlignment="1">
      <alignment horizontal="left" vertical="center" wrapText="1"/>
    </xf>
    <xf numFmtId="0" fontId="22" fillId="0" borderId="0" xfId="0" applyFont="1">
      <alignment vertical="center"/>
    </xf>
    <xf numFmtId="0" fontId="22" fillId="0" borderId="0" xfId="0" applyFont="1" applyBorder="1">
      <alignment vertical="center"/>
    </xf>
    <xf numFmtId="0" fontId="23" fillId="0" borderId="1" xfId="0" applyFont="1" applyBorder="1" applyAlignment="1">
      <alignment vertical="center" wrapText="1"/>
    </xf>
    <xf numFmtId="0" fontId="23" fillId="0" borderId="1" xfId="0" applyFont="1" applyBorder="1" applyAlignment="1">
      <alignment horizontal="left" vertical="center" wrapText="1"/>
    </xf>
    <xf numFmtId="0" fontId="18" fillId="0" borderId="1" xfId="0" applyFont="1" applyBorder="1" applyAlignment="1">
      <alignment vertical="center" wrapText="1"/>
    </xf>
    <xf numFmtId="0" fontId="18" fillId="0" borderId="0" xfId="0" applyFont="1" applyAlignment="1">
      <alignment horizontal="center" vertical="center"/>
    </xf>
    <xf numFmtId="0" fontId="19" fillId="0" borderId="1" xfId="0" applyFont="1" applyBorder="1" applyAlignment="1">
      <alignment vertical="center" wrapText="1"/>
    </xf>
    <xf numFmtId="0" fontId="18" fillId="0" borderId="5" xfId="0" applyFont="1" applyBorder="1" applyAlignment="1">
      <alignment horizontal="center" vertical="center"/>
    </xf>
    <xf numFmtId="0" fontId="24" fillId="0" borderId="0" xfId="0" applyFont="1" applyBorder="1" applyAlignment="1">
      <alignment horizontal="center" vertical="center"/>
    </xf>
    <xf numFmtId="0" fontId="19" fillId="0" borderId="0" xfId="0" applyFont="1" applyBorder="1" applyAlignment="1">
      <alignment horizontal="center" vertical="center"/>
    </xf>
    <xf numFmtId="0" fontId="17" fillId="0" borderId="0" xfId="0" applyFont="1" applyFill="1" applyBorder="1" applyAlignment="1">
      <alignment horizontal="center" vertical="center" textRotation="255"/>
    </xf>
    <xf numFmtId="0" fontId="20" fillId="0" borderId="0" xfId="0" applyFont="1" applyBorder="1" applyAlignment="1">
      <alignment horizontal="left" vertical="center" wrapText="1"/>
    </xf>
    <xf numFmtId="0" fontId="21" fillId="0" borderId="0" xfId="0" applyFont="1" applyAlignment="1">
      <alignment horizontal="center" vertical="center"/>
    </xf>
    <xf numFmtId="0" fontId="21" fillId="0" borderId="0" xfId="0" applyFont="1">
      <alignment vertical="center"/>
    </xf>
    <xf numFmtId="0" fontId="18" fillId="0" borderId="11" xfId="0" applyFont="1" applyFill="1" applyBorder="1" applyAlignment="1">
      <alignment horizontal="center" vertical="center" wrapText="1"/>
    </xf>
    <xf numFmtId="0" fontId="16" fillId="0" borderId="0" xfId="0" applyFont="1" applyAlignment="1">
      <alignment horizontal="center" vertical="center"/>
    </xf>
    <xf numFmtId="0" fontId="16" fillId="0" borderId="0" xfId="0" applyFont="1" applyBorder="1" applyAlignment="1">
      <alignment horizontal="center" vertical="center"/>
    </xf>
    <xf numFmtId="0" fontId="25" fillId="0" borderId="0" xfId="0" applyFont="1">
      <alignment vertical="center"/>
    </xf>
    <xf numFmtId="0" fontId="26" fillId="0" borderId="0" xfId="0" applyFont="1">
      <alignment vertical="center"/>
    </xf>
    <xf numFmtId="0" fontId="18" fillId="0" borderId="0" xfId="0" applyFont="1" applyAlignment="1">
      <alignment vertical="center"/>
    </xf>
    <xf numFmtId="0" fontId="27" fillId="0" borderId="0" xfId="0" applyFont="1" applyAlignment="1">
      <alignment horizontal="left" vertical="center"/>
    </xf>
    <xf numFmtId="0" fontId="20" fillId="0" borderId="12" xfId="0" applyFont="1" applyBorder="1" applyAlignment="1">
      <alignment horizontal="left" vertical="center" wrapText="1"/>
    </xf>
    <xf numFmtId="0" fontId="20" fillId="0" borderId="11" xfId="0" applyFont="1" applyBorder="1" applyAlignment="1">
      <alignment horizontal="left" vertical="center" wrapText="1"/>
    </xf>
    <xf numFmtId="0" fontId="20" fillId="0" borderId="13" xfId="0" applyFont="1" applyBorder="1" applyAlignment="1">
      <alignment horizontal="left" vertical="center" wrapText="1"/>
    </xf>
    <xf numFmtId="0" fontId="28" fillId="0" borderId="0" xfId="0" applyFont="1" applyAlignment="1">
      <alignment vertical="center" wrapText="1"/>
    </xf>
    <xf numFmtId="0" fontId="24" fillId="0" borderId="14"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9" xfId="0" applyFont="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0" fontId="18" fillId="0" borderId="0" xfId="0" applyFont="1" applyProtection="1">
      <alignment vertical="center"/>
      <protection locked="0"/>
    </xf>
    <xf numFmtId="0" fontId="24" fillId="0" borderId="11" xfId="0" applyFont="1" applyBorder="1" applyAlignment="1" applyProtection="1">
      <alignment horizontal="center" vertical="center"/>
      <protection locked="0"/>
    </xf>
    <xf numFmtId="0" fontId="24" fillId="0" borderId="13" xfId="0" applyFont="1" applyBorder="1" applyAlignment="1" applyProtection="1">
      <alignment horizontal="center" vertical="center"/>
      <protection locked="0"/>
    </xf>
    <xf numFmtId="0" fontId="18" fillId="0" borderId="0" xfId="0" applyFont="1" applyProtection="1">
      <alignment vertical="center"/>
    </xf>
    <xf numFmtId="0" fontId="19" fillId="0" borderId="4" xfId="0" applyFont="1" applyBorder="1" applyAlignment="1" applyProtection="1">
      <alignment horizontal="center" vertical="center"/>
    </xf>
    <xf numFmtId="0" fontId="19" fillId="0" borderId="15" xfId="0" applyFont="1" applyBorder="1" applyAlignment="1" applyProtection="1">
      <alignment horizontal="center" vertical="center"/>
    </xf>
    <xf numFmtId="0" fontId="19" fillId="0" borderId="12" xfId="0" applyFont="1" applyBorder="1" applyAlignment="1" applyProtection="1">
      <alignment horizontal="center" vertical="center"/>
    </xf>
    <xf numFmtId="0" fontId="19" fillId="0" borderId="14" xfId="0" applyFont="1" applyBorder="1" applyAlignment="1" applyProtection="1">
      <alignment horizontal="center" vertical="center"/>
    </xf>
    <xf numFmtId="0" fontId="19" fillId="0" borderId="0" xfId="0" applyFont="1" applyBorder="1" applyAlignment="1" applyProtection="1">
      <alignment horizontal="center" vertical="center"/>
    </xf>
    <xf numFmtId="0" fontId="19" fillId="0" borderId="11" xfId="0" applyFont="1" applyBorder="1" applyAlignment="1" applyProtection="1">
      <alignment horizontal="center" vertical="center"/>
    </xf>
    <xf numFmtId="0" fontId="18" fillId="0" borderId="15" xfId="0" applyFont="1" applyBorder="1" applyProtection="1">
      <alignment vertical="center"/>
    </xf>
    <xf numFmtId="0" fontId="18" fillId="0" borderId="12" xfId="0" applyFont="1" applyBorder="1" applyProtection="1">
      <alignment vertical="center"/>
    </xf>
    <xf numFmtId="0" fontId="18" fillId="0" borderId="0" xfId="0" applyFont="1" applyBorder="1" applyProtection="1">
      <alignment vertical="center"/>
    </xf>
    <xf numFmtId="0" fontId="18" fillId="0" borderId="11" xfId="0" applyFont="1" applyBorder="1" applyProtection="1">
      <alignment vertical="center"/>
    </xf>
    <xf numFmtId="0" fontId="24" fillId="0" borderId="0" xfId="0" applyFont="1" applyBorder="1" applyAlignment="1" applyProtection="1">
      <alignment horizontal="center" vertical="center"/>
    </xf>
    <xf numFmtId="0" fontId="18" fillId="0" borderId="0" xfId="0" applyFont="1" applyBorder="1" applyAlignment="1" applyProtection="1">
      <alignment horizontal="center" vertical="center"/>
    </xf>
    <xf numFmtId="0" fontId="17" fillId="4" borderId="41" xfId="0" applyFont="1" applyFill="1" applyBorder="1" applyAlignment="1" applyProtection="1">
      <alignment horizontal="center" vertical="center"/>
    </xf>
    <xf numFmtId="0" fontId="17" fillId="4" borderId="42" xfId="0" applyFont="1" applyFill="1" applyBorder="1" applyAlignment="1" applyProtection="1">
      <alignment horizontal="center" vertical="center"/>
    </xf>
    <xf numFmtId="0" fontId="21" fillId="0" borderId="3" xfId="0" applyFont="1" applyBorder="1" applyAlignment="1" applyProtection="1">
      <alignment horizontal="center" vertical="center"/>
    </xf>
    <xf numFmtId="0" fontId="21" fillId="0" borderId="16" xfId="0" applyFont="1" applyBorder="1" applyProtection="1">
      <alignment vertical="center"/>
    </xf>
    <xf numFmtId="0" fontId="21" fillId="5" borderId="16" xfId="0" applyFont="1" applyFill="1" applyBorder="1" applyProtection="1">
      <alignment vertical="center"/>
    </xf>
    <xf numFmtId="0" fontId="21" fillId="0" borderId="3" xfId="0" applyFont="1" applyBorder="1" applyProtection="1">
      <alignment vertical="center"/>
    </xf>
    <xf numFmtId="0" fontId="21" fillId="0" borderId="17" xfId="0" applyFont="1" applyBorder="1" applyAlignment="1" applyProtection="1">
      <alignment horizontal="center" vertical="center"/>
    </xf>
    <xf numFmtId="0" fontId="21" fillId="5" borderId="18" xfId="0" applyFont="1" applyFill="1" applyBorder="1" applyProtection="1">
      <alignment vertical="center"/>
    </xf>
    <xf numFmtId="0" fontId="21" fillId="0" borderId="18" xfId="0" applyFont="1" applyBorder="1" applyProtection="1">
      <alignment vertical="center"/>
    </xf>
    <xf numFmtId="0" fontId="21" fillId="0" borderId="17" xfId="0" applyFont="1" applyBorder="1" applyProtection="1">
      <alignment vertical="center"/>
    </xf>
    <xf numFmtId="0" fontId="15" fillId="0" borderId="1" xfId="0" applyFont="1" applyBorder="1" applyAlignment="1">
      <alignment vertical="center" wrapText="1"/>
    </xf>
    <xf numFmtId="0" fontId="32" fillId="0" borderId="0" xfId="0" applyFont="1" applyFill="1" applyBorder="1" applyAlignment="1">
      <alignment vertical="center"/>
    </xf>
    <xf numFmtId="49" fontId="25" fillId="0" borderId="0" xfId="0" applyNumberFormat="1" applyFont="1" applyAlignment="1">
      <alignment horizontal="center" vertical="center"/>
    </xf>
    <xf numFmtId="49" fontId="54" fillId="0" borderId="0" xfId="0" applyNumberFormat="1" applyFont="1" applyAlignment="1">
      <alignment horizontal="center" vertical="center"/>
    </xf>
    <xf numFmtId="49" fontId="45" fillId="3" borderId="38" xfId="0" applyNumberFormat="1" applyFont="1" applyFill="1" applyBorder="1" applyAlignment="1">
      <alignment horizontal="center" vertical="center" wrapText="1"/>
    </xf>
    <xf numFmtId="49" fontId="52" fillId="3" borderId="39" xfId="0" applyNumberFormat="1" applyFont="1" applyFill="1" applyBorder="1" applyAlignment="1">
      <alignment horizontal="center" vertical="center" wrapText="1"/>
    </xf>
    <xf numFmtId="49" fontId="53" fillId="3" borderId="39" xfId="0" applyNumberFormat="1" applyFont="1" applyFill="1" applyBorder="1" applyAlignment="1">
      <alignment horizontal="center" vertical="center" wrapText="1"/>
    </xf>
    <xf numFmtId="49" fontId="53" fillId="3" borderId="40" xfId="0" applyNumberFormat="1" applyFont="1" applyFill="1" applyBorder="1" applyAlignment="1">
      <alignment horizontal="center" vertical="center" wrapText="1"/>
    </xf>
    <xf numFmtId="49" fontId="16" fillId="0" borderId="0" xfId="0" applyNumberFormat="1" applyFont="1" applyAlignment="1">
      <alignment horizontal="center" vertical="center"/>
    </xf>
    <xf numFmtId="49" fontId="17" fillId="3" borderId="38" xfId="0" applyNumberFormat="1" applyFont="1" applyFill="1" applyBorder="1" applyAlignment="1">
      <alignment horizontal="center" vertical="center" wrapText="1"/>
    </xf>
    <xf numFmtId="49" fontId="59" fillId="3" borderId="39" xfId="0" applyNumberFormat="1" applyFont="1" applyFill="1" applyBorder="1" applyAlignment="1">
      <alignment horizontal="center" vertical="center" wrapText="1"/>
    </xf>
    <xf numFmtId="49" fontId="44" fillId="3" borderId="39" xfId="0" applyNumberFormat="1" applyFont="1" applyFill="1" applyBorder="1" applyAlignment="1">
      <alignment horizontal="center" vertical="center" wrapText="1"/>
    </xf>
    <xf numFmtId="49" fontId="44" fillId="3" borderId="40" xfId="0" applyNumberFormat="1" applyFont="1" applyFill="1" applyBorder="1" applyAlignment="1">
      <alignment horizontal="center" vertical="center" wrapText="1"/>
    </xf>
    <xf numFmtId="0" fontId="18" fillId="0" borderId="0" xfId="0" applyFont="1" applyAlignment="1">
      <alignment horizontal="center" vertical="center"/>
    </xf>
    <xf numFmtId="0" fontId="24" fillId="0" borderId="11" xfId="0" applyFont="1" applyBorder="1" applyAlignment="1" applyProtection="1">
      <alignment horizontal="center" vertical="center"/>
    </xf>
    <xf numFmtId="0" fontId="24" fillId="0" borderId="13" xfId="0" applyFont="1" applyBorder="1" applyAlignment="1" applyProtection="1">
      <alignment horizontal="center" vertical="center"/>
    </xf>
    <xf numFmtId="0" fontId="28" fillId="0" borderId="0" xfId="0" applyFont="1" applyAlignment="1">
      <alignment horizontal="left" vertical="center" wrapText="1"/>
    </xf>
    <xf numFmtId="0" fontId="29" fillId="0" borderId="0" xfId="0" applyFont="1" applyAlignment="1">
      <alignment horizontal="center" vertical="center"/>
    </xf>
    <xf numFmtId="0" fontId="27" fillId="0" borderId="0" xfId="0" applyFont="1" applyAlignment="1">
      <alignment horizontal="left" vertical="center"/>
    </xf>
    <xf numFmtId="0" fontId="30" fillId="0" borderId="0" xfId="0" applyFont="1" applyAlignment="1">
      <alignment horizontal="left" vertical="center"/>
    </xf>
    <xf numFmtId="0" fontId="0" fillId="0" borderId="0" xfId="0" applyAlignment="1">
      <alignment horizontal="center" vertical="center"/>
    </xf>
    <xf numFmtId="0" fontId="18" fillId="0" borderId="0" xfId="0" applyFont="1" applyAlignment="1">
      <alignment horizontal="left" vertical="top" wrapText="1"/>
    </xf>
    <xf numFmtId="0" fontId="0" fillId="0" borderId="0" xfId="0" applyAlignment="1">
      <alignment horizontal="left" vertical="top" wrapText="1"/>
    </xf>
    <xf numFmtId="0" fontId="0" fillId="0" borderId="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0" xfId="0" applyFont="1" applyFill="1" applyBorder="1" applyAlignment="1">
      <alignment horizontal="center" vertical="center"/>
    </xf>
    <xf numFmtId="0" fontId="31" fillId="0" borderId="0" xfId="0" applyFont="1" applyAlignment="1">
      <alignment horizontal="left" vertical="center" wrapText="1"/>
    </xf>
    <xf numFmtId="0" fontId="32" fillId="6" borderId="7" xfId="0" applyFont="1" applyFill="1" applyBorder="1" applyAlignment="1">
      <alignment horizontal="center" vertical="center"/>
    </xf>
    <xf numFmtId="0" fontId="32" fillId="6" borderId="2" xfId="0" applyFont="1" applyFill="1" applyBorder="1" applyAlignment="1">
      <alignment horizontal="center" vertical="center"/>
    </xf>
    <xf numFmtId="0" fontId="32" fillId="6" borderId="10" xfId="0" applyFont="1" applyFill="1" applyBorder="1" applyAlignment="1">
      <alignment horizontal="center" vertical="center"/>
    </xf>
    <xf numFmtId="0" fontId="32" fillId="3" borderId="7" xfId="0" applyFont="1" applyFill="1" applyBorder="1" applyAlignment="1">
      <alignment horizontal="center" vertical="center"/>
    </xf>
    <xf numFmtId="0" fontId="32" fillId="3" borderId="2" xfId="0" applyFont="1" applyFill="1" applyBorder="1" applyAlignment="1">
      <alignment horizontal="center" vertical="center"/>
    </xf>
    <xf numFmtId="0" fontId="32" fillId="3" borderId="10" xfId="0" applyFont="1" applyFill="1" applyBorder="1" applyAlignment="1">
      <alignment horizontal="center" vertical="center"/>
    </xf>
    <xf numFmtId="0" fontId="18" fillId="0" borderId="24" xfId="0" applyFont="1" applyBorder="1" applyAlignment="1" applyProtection="1">
      <alignment horizontal="center" vertical="center"/>
    </xf>
    <xf numFmtId="0" fontId="18" fillId="0" borderId="25" xfId="0" applyFont="1" applyBorder="1" applyAlignment="1" applyProtection="1">
      <alignment horizontal="center" vertical="center"/>
    </xf>
    <xf numFmtId="0" fontId="20" fillId="0" borderId="19" xfId="0" applyFont="1" applyBorder="1" applyAlignment="1" applyProtection="1">
      <alignment horizontal="left" vertical="center" wrapText="1"/>
    </xf>
    <xf numFmtId="0" fontId="20" fillId="0" borderId="20" xfId="0" applyFont="1" applyBorder="1" applyAlignment="1" applyProtection="1">
      <alignment horizontal="left" vertical="center" wrapText="1"/>
    </xf>
    <xf numFmtId="0" fontId="20" fillId="0" borderId="1" xfId="0" applyFont="1" applyBorder="1" applyAlignment="1" applyProtection="1">
      <alignment horizontal="left" vertical="center" wrapText="1"/>
    </xf>
    <xf numFmtId="0" fontId="20" fillId="0" borderId="21" xfId="0" applyFont="1" applyBorder="1" applyAlignment="1" applyProtection="1">
      <alignment horizontal="left" vertical="center" wrapText="1"/>
    </xf>
    <xf numFmtId="0" fontId="20" fillId="0" borderId="22" xfId="0" applyFont="1" applyBorder="1" applyAlignment="1" applyProtection="1">
      <alignment horizontal="left" vertical="center" wrapText="1"/>
    </xf>
    <xf numFmtId="0" fontId="20" fillId="0" borderId="23" xfId="0" applyFont="1" applyBorder="1" applyAlignment="1" applyProtection="1">
      <alignment horizontal="left" vertical="center" wrapText="1"/>
    </xf>
    <xf numFmtId="0" fontId="36" fillId="0" borderId="0" xfId="0" applyFont="1" applyAlignment="1" applyProtection="1">
      <alignment horizontal="center" vertical="center"/>
    </xf>
    <xf numFmtId="0" fontId="36" fillId="0" borderId="26" xfId="0" applyFont="1" applyBorder="1" applyAlignment="1" applyProtection="1">
      <alignment horizontal="center" vertical="center"/>
    </xf>
    <xf numFmtId="0" fontId="33" fillId="3" borderId="43" xfId="0" applyFont="1" applyFill="1" applyBorder="1" applyAlignment="1" applyProtection="1">
      <alignment horizontal="center" vertical="center"/>
    </xf>
    <xf numFmtId="0" fontId="20" fillId="0" borderId="19" xfId="0" applyFont="1" applyBorder="1" applyAlignment="1" applyProtection="1">
      <alignment horizontal="left" vertical="center"/>
    </xf>
    <xf numFmtId="0" fontId="20" fillId="0" borderId="20" xfId="0" applyFont="1" applyBorder="1" applyAlignment="1" applyProtection="1">
      <alignment horizontal="left" vertical="center"/>
    </xf>
    <xf numFmtId="0" fontId="20" fillId="0" borderId="1" xfId="0" applyFont="1" applyBorder="1" applyAlignment="1" applyProtection="1">
      <alignment horizontal="left" vertical="center"/>
    </xf>
    <xf numFmtId="0" fontId="20" fillId="0" borderId="21" xfId="0" applyFont="1" applyBorder="1" applyAlignment="1" applyProtection="1">
      <alignment horizontal="left" vertical="center"/>
    </xf>
    <xf numFmtId="0" fontId="20" fillId="0" borderId="22" xfId="0" applyFont="1" applyBorder="1" applyAlignment="1" applyProtection="1">
      <alignment horizontal="left" vertical="center"/>
    </xf>
    <xf numFmtId="0" fontId="20" fillId="0" borderId="23" xfId="0" applyFont="1" applyBorder="1" applyAlignment="1" applyProtection="1">
      <alignment horizontal="left" vertical="center"/>
    </xf>
    <xf numFmtId="0" fontId="34" fillId="3" borderId="43" xfId="0" applyFont="1" applyFill="1" applyBorder="1" applyAlignment="1" applyProtection="1">
      <alignment horizontal="center" vertical="center"/>
    </xf>
    <xf numFmtId="0" fontId="34" fillId="6" borderId="43" xfId="0" applyFont="1" applyFill="1" applyBorder="1" applyAlignment="1" applyProtection="1">
      <alignment horizontal="center" vertical="center"/>
    </xf>
    <xf numFmtId="0" fontId="35" fillId="7" borderId="1" xfId="0" applyFont="1" applyFill="1" applyBorder="1" applyAlignment="1" applyProtection="1">
      <alignment horizontal="center" vertical="center"/>
    </xf>
    <xf numFmtId="0" fontId="8" fillId="5" borderId="14" xfId="0" applyFont="1" applyFill="1" applyBorder="1" applyAlignment="1" applyProtection="1">
      <alignment horizontal="center" vertical="center" wrapText="1"/>
    </xf>
    <xf numFmtId="0" fontId="28" fillId="5" borderId="14" xfId="0" applyFont="1" applyFill="1" applyBorder="1" applyAlignment="1" applyProtection="1">
      <alignment horizontal="center" vertical="center"/>
    </xf>
    <xf numFmtId="0" fontId="28" fillId="5" borderId="9" xfId="0" applyFont="1" applyFill="1" applyBorder="1" applyAlignment="1" applyProtection="1">
      <alignment horizontal="center" vertical="center"/>
    </xf>
    <xf numFmtId="0" fontId="28" fillId="5" borderId="11" xfId="0" applyFont="1" applyFill="1" applyBorder="1" applyAlignment="1" applyProtection="1">
      <alignment horizontal="center" vertical="center"/>
    </xf>
    <xf numFmtId="0" fontId="28" fillId="5" borderId="13" xfId="0" applyFont="1" applyFill="1" applyBorder="1" applyAlignment="1" applyProtection="1">
      <alignment horizontal="center" vertical="center"/>
    </xf>
    <xf numFmtId="0" fontId="17" fillId="6" borderId="24" xfId="0" applyFont="1" applyFill="1" applyBorder="1" applyAlignment="1" applyProtection="1">
      <alignment horizontal="center" vertical="center"/>
    </xf>
    <xf numFmtId="0" fontId="17" fillId="6" borderId="25" xfId="0" applyFont="1" applyFill="1" applyBorder="1" applyAlignment="1" applyProtection="1">
      <alignment horizontal="center" vertical="center"/>
    </xf>
    <xf numFmtId="0" fontId="17" fillId="0" borderId="24" xfId="0" applyFont="1" applyFill="1" applyBorder="1" applyAlignment="1" applyProtection="1">
      <alignment horizontal="center" vertical="center"/>
    </xf>
    <xf numFmtId="0" fontId="17" fillId="0" borderId="25" xfId="0" applyFont="1" applyFill="1" applyBorder="1" applyAlignment="1" applyProtection="1">
      <alignment horizontal="center" vertical="center"/>
    </xf>
    <xf numFmtId="0" fontId="17" fillId="3" borderId="24" xfId="0" applyFont="1" applyFill="1" applyBorder="1" applyAlignment="1" applyProtection="1">
      <alignment horizontal="center" vertical="center"/>
    </xf>
    <xf numFmtId="0" fontId="17" fillId="3" borderId="25" xfId="0" applyFont="1" applyFill="1" applyBorder="1" applyAlignment="1" applyProtection="1">
      <alignment horizontal="center" vertical="center"/>
    </xf>
    <xf numFmtId="0" fontId="34" fillId="6" borderId="45" xfId="0" applyFont="1" applyFill="1" applyBorder="1" applyAlignment="1" applyProtection="1">
      <alignment horizontal="center" vertical="center"/>
    </xf>
    <xf numFmtId="0" fontId="33" fillId="6" borderId="43" xfId="0" applyFont="1" applyFill="1" applyBorder="1" applyAlignment="1" applyProtection="1">
      <alignment horizontal="center" vertical="center"/>
    </xf>
    <xf numFmtId="0" fontId="33" fillId="6" borderId="45" xfId="0" applyFont="1" applyFill="1" applyBorder="1" applyAlignment="1" applyProtection="1">
      <alignment horizontal="center" vertical="center"/>
    </xf>
    <xf numFmtId="0" fontId="33" fillId="6" borderId="44" xfId="0" applyFont="1" applyFill="1" applyBorder="1" applyAlignment="1" applyProtection="1">
      <alignment horizontal="center" vertical="center"/>
    </xf>
    <xf numFmtId="0" fontId="34" fillId="6" borderId="44" xfId="0" applyFont="1" applyFill="1" applyBorder="1" applyAlignment="1" applyProtection="1">
      <alignment horizontal="center" vertical="center"/>
    </xf>
    <xf numFmtId="0" fontId="34" fillId="3" borderId="45" xfId="0" applyFont="1" applyFill="1" applyBorder="1" applyAlignment="1" applyProtection="1">
      <alignment horizontal="center" vertical="center"/>
    </xf>
    <xf numFmtId="0" fontId="35" fillId="3" borderId="1" xfId="0" applyFont="1" applyFill="1" applyBorder="1" applyAlignment="1" applyProtection="1">
      <alignment horizontal="center" vertical="center"/>
    </xf>
    <xf numFmtId="0" fontId="28" fillId="5" borderId="14" xfId="0" applyFont="1" applyFill="1" applyBorder="1" applyAlignment="1" applyProtection="1">
      <alignment horizontal="center" vertical="center" wrapText="1"/>
    </xf>
    <xf numFmtId="0" fontId="33" fillId="3" borderId="45" xfId="0" applyFont="1" applyFill="1" applyBorder="1" applyAlignment="1" applyProtection="1">
      <alignment horizontal="center" vertical="center"/>
    </xf>
    <xf numFmtId="0" fontId="34" fillId="3" borderId="44" xfId="0" applyFont="1" applyFill="1" applyBorder="1" applyAlignment="1" applyProtection="1">
      <alignment horizontal="center" vertical="center"/>
    </xf>
    <xf numFmtId="0" fontId="36" fillId="0" borderId="1" xfId="0" applyFont="1" applyFill="1" applyBorder="1" applyAlignment="1" applyProtection="1">
      <alignment horizontal="center" vertical="center"/>
    </xf>
    <xf numFmtId="0" fontId="39" fillId="4" borderId="0" xfId="0" applyFont="1" applyFill="1" applyAlignment="1" applyProtection="1">
      <alignment horizontal="center" vertical="center"/>
    </xf>
    <xf numFmtId="0" fontId="39" fillId="4" borderId="11" xfId="0" applyFont="1" applyFill="1" applyBorder="1" applyAlignment="1" applyProtection="1">
      <alignment horizontal="center" vertical="center"/>
    </xf>
    <xf numFmtId="0" fontId="37" fillId="4" borderId="0" xfId="0" applyFont="1" applyFill="1" applyAlignment="1" applyProtection="1">
      <alignment horizontal="center" vertical="center"/>
    </xf>
    <xf numFmtId="0" fontId="33" fillId="3" borderId="44" xfId="0" applyFont="1" applyFill="1" applyBorder="1" applyAlignment="1" applyProtection="1">
      <alignment horizontal="center" vertical="center"/>
    </xf>
    <xf numFmtId="0" fontId="38" fillId="5" borderId="27" xfId="0" applyFont="1" applyFill="1" applyBorder="1" applyAlignment="1" applyProtection="1">
      <alignment horizontal="center" vertical="center"/>
    </xf>
    <xf numFmtId="0" fontId="38" fillId="5" borderId="28" xfId="0" applyFont="1" applyFill="1" applyBorder="1" applyAlignment="1" applyProtection="1">
      <alignment horizontal="center" vertical="center"/>
    </xf>
    <xf numFmtId="0" fontId="38" fillId="5" borderId="29" xfId="0" applyFont="1" applyFill="1" applyBorder="1" applyAlignment="1" applyProtection="1">
      <alignment horizontal="center" vertical="center"/>
    </xf>
    <xf numFmtId="0" fontId="38" fillId="5" borderId="30" xfId="0" applyFont="1" applyFill="1" applyBorder="1" applyAlignment="1" applyProtection="1">
      <alignment horizontal="center" vertical="center"/>
    </xf>
    <xf numFmtId="0" fontId="38" fillId="5" borderId="31" xfId="0" applyFont="1" applyFill="1" applyBorder="1" applyAlignment="1" applyProtection="1">
      <alignment horizontal="center" vertical="center"/>
    </xf>
    <xf numFmtId="0" fontId="38" fillId="5" borderId="32" xfId="0" applyFont="1" applyFill="1" applyBorder="1" applyAlignment="1" applyProtection="1">
      <alignment horizontal="center" vertical="center"/>
    </xf>
    <xf numFmtId="0" fontId="18" fillId="0" borderId="27" xfId="0" applyFont="1" applyBorder="1" applyAlignment="1" applyProtection="1">
      <alignment horizontal="left" vertical="center" wrapText="1"/>
      <protection locked="0"/>
    </xf>
    <xf numFmtId="0" fontId="18" fillId="0" borderId="28" xfId="0" applyFont="1" applyBorder="1" applyAlignment="1" applyProtection="1">
      <alignment horizontal="left" vertical="center" wrapText="1"/>
      <protection locked="0"/>
    </xf>
    <xf numFmtId="0" fontId="18" fillId="0" borderId="29" xfId="0" applyFont="1" applyBorder="1" applyAlignment="1" applyProtection="1">
      <alignment horizontal="left" vertical="center" wrapText="1"/>
      <protection locked="0"/>
    </xf>
    <xf numFmtId="0" fontId="20" fillId="0" borderId="33" xfId="0" applyFont="1" applyBorder="1" applyAlignment="1" applyProtection="1">
      <alignment horizontal="left" vertical="center" wrapText="1"/>
      <protection locked="0"/>
    </xf>
    <xf numFmtId="0" fontId="20" fillId="0" borderId="34" xfId="0" applyFont="1" applyBorder="1" applyAlignment="1" applyProtection="1">
      <alignment horizontal="left" vertical="center" wrapText="1"/>
      <protection locked="0"/>
    </xf>
    <xf numFmtId="0" fontId="20" fillId="0" borderId="35" xfId="0" applyFont="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20" fillId="0" borderId="0" xfId="0" applyFont="1" applyBorder="1" applyAlignment="1" applyProtection="1">
      <alignment horizontal="left" vertical="center" wrapText="1"/>
      <protection locked="0"/>
    </xf>
    <xf numFmtId="0" fontId="20" fillId="0" borderId="5" xfId="0" applyFont="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20" fillId="0" borderId="13" xfId="0" applyFont="1" applyBorder="1" applyAlignment="1" applyProtection="1">
      <alignment horizontal="left" vertical="center" wrapText="1"/>
      <protection locked="0"/>
    </xf>
    <xf numFmtId="0" fontId="35" fillId="6" borderId="46" xfId="0" applyFont="1" applyFill="1" applyBorder="1" applyAlignment="1">
      <alignment horizontal="center" vertical="center" wrapText="1"/>
    </xf>
    <xf numFmtId="0" fontId="35" fillId="6" borderId="47" xfId="0" applyFont="1" applyFill="1" applyBorder="1" applyAlignment="1">
      <alignment horizontal="center" vertical="center" wrapText="1"/>
    </xf>
    <xf numFmtId="0" fontId="35" fillId="6" borderId="48" xfId="0" applyFont="1" applyFill="1" applyBorder="1" applyAlignment="1">
      <alignment horizontal="center" vertical="center" wrapText="1"/>
    </xf>
    <xf numFmtId="0" fontId="35" fillId="6" borderId="49" xfId="0" applyFont="1" applyFill="1" applyBorder="1" applyAlignment="1">
      <alignment horizontal="center" vertical="center" wrapText="1"/>
    </xf>
    <xf numFmtId="0" fontId="40" fillId="4" borderId="1" xfId="0" applyFont="1" applyFill="1" applyBorder="1" applyAlignment="1">
      <alignment horizontal="center" vertical="center"/>
    </xf>
    <xf numFmtId="0" fontId="40" fillId="4" borderId="6" xfId="0" applyFont="1" applyFill="1" applyBorder="1" applyAlignment="1">
      <alignment horizontal="center" vertical="center"/>
    </xf>
    <xf numFmtId="0" fontId="40" fillId="4" borderId="12" xfId="0" applyFont="1" applyFill="1" applyBorder="1" applyAlignment="1">
      <alignment horizontal="center" vertical="center"/>
    </xf>
    <xf numFmtId="0" fontId="40" fillId="4" borderId="7" xfId="0" applyFont="1" applyFill="1" applyBorder="1" applyAlignment="1">
      <alignment horizontal="center" vertical="center"/>
    </xf>
    <xf numFmtId="49" fontId="19" fillId="5" borderId="1" xfId="0" applyNumberFormat="1" applyFont="1" applyFill="1" applyBorder="1" applyAlignment="1">
      <alignment horizontal="left" vertical="center"/>
    </xf>
    <xf numFmtId="0" fontId="34" fillId="8" borderId="48" xfId="0" applyFont="1" applyFill="1" applyBorder="1" applyAlignment="1">
      <alignment horizontal="center" vertical="center" wrapText="1"/>
    </xf>
    <xf numFmtId="0" fontId="34" fillId="8" borderId="49" xfId="0" applyFont="1" applyFill="1" applyBorder="1" applyAlignment="1">
      <alignment horizontal="center" vertical="center" wrapText="1"/>
    </xf>
    <xf numFmtId="0" fontId="34" fillId="8" borderId="55" xfId="0" applyFont="1" applyFill="1" applyBorder="1" applyAlignment="1">
      <alignment horizontal="center" vertical="center" wrapText="1"/>
    </xf>
    <xf numFmtId="0" fontId="34" fillId="8" borderId="56" xfId="0" applyFont="1" applyFill="1" applyBorder="1" applyAlignment="1">
      <alignment horizontal="center" vertical="center" wrapText="1"/>
    </xf>
    <xf numFmtId="0" fontId="20" fillId="5" borderId="1" xfId="0" applyFont="1" applyFill="1" applyBorder="1" applyAlignment="1">
      <alignment horizontal="center" vertical="top" textRotation="255" wrapText="1"/>
    </xf>
    <xf numFmtId="0" fontId="20" fillId="5" borderId="1" xfId="0" applyFont="1" applyFill="1" applyBorder="1" applyAlignment="1">
      <alignment horizontal="center" vertical="top" textRotation="255"/>
    </xf>
    <xf numFmtId="0" fontId="19" fillId="5" borderId="7" xfId="0" applyFont="1" applyFill="1" applyBorder="1" applyAlignment="1">
      <alignment horizontal="left" vertical="center" wrapText="1"/>
    </xf>
    <xf numFmtId="0" fontId="19" fillId="5" borderId="2" xfId="0" applyFont="1" applyFill="1" applyBorder="1" applyAlignment="1">
      <alignment horizontal="left" vertical="center" wrapText="1"/>
    </xf>
    <xf numFmtId="0" fontId="19" fillId="5" borderId="10" xfId="0" applyFont="1" applyFill="1" applyBorder="1" applyAlignment="1">
      <alignment horizontal="left" vertical="center" wrapText="1"/>
    </xf>
    <xf numFmtId="0" fontId="19" fillId="5" borderId="4" xfId="0" applyFont="1" applyFill="1" applyBorder="1" applyAlignment="1">
      <alignment horizontal="left" vertical="center" wrapText="1"/>
    </xf>
    <xf numFmtId="0" fontId="19" fillId="5" borderId="14" xfId="0" applyFont="1" applyFill="1" applyBorder="1" applyAlignment="1">
      <alignment horizontal="left" vertical="center" wrapText="1"/>
    </xf>
    <xf numFmtId="0" fontId="19" fillId="5" borderId="9" xfId="0" applyFont="1" applyFill="1" applyBorder="1" applyAlignment="1">
      <alignment horizontal="left" vertical="center" wrapText="1"/>
    </xf>
    <xf numFmtId="0" fontId="19" fillId="5" borderId="12" xfId="0" applyFont="1" applyFill="1" applyBorder="1" applyAlignment="1">
      <alignment horizontal="left" vertical="center" wrapText="1"/>
    </xf>
    <xf numFmtId="0" fontId="19" fillId="5" borderId="11" xfId="0" applyFont="1" applyFill="1" applyBorder="1" applyAlignment="1">
      <alignment horizontal="left" vertical="center" wrapText="1"/>
    </xf>
    <xf numFmtId="0" fontId="19" fillId="5" borderId="13" xfId="0" applyFont="1" applyFill="1" applyBorder="1" applyAlignment="1">
      <alignment horizontal="left" vertical="center" wrapText="1"/>
    </xf>
    <xf numFmtId="0" fontId="40" fillId="4" borderId="62" xfId="0" applyFont="1" applyFill="1" applyBorder="1" applyAlignment="1">
      <alignment horizontal="center" vertical="center" wrapText="1"/>
    </xf>
    <xf numFmtId="0" fontId="40" fillId="4" borderId="57" xfId="0" applyFont="1" applyFill="1" applyBorder="1" applyAlignment="1">
      <alignment horizontal="center" vertical="center" wrapText="1"/>
    </xf>
    <xf numFmtId="0" fontId="40" fillId="4" borderId="58" xfId="0" applyFont="1" applyFill="1" applyBorder="1" applyAlignment="1">
      <alignment horizontal="center" vertical="center" wrapText="1"/>
    </xf>
    <xf numFmtId="0" fontId="24" fillId="4" borderId="64" xfId="0" applyFont="1" applyFill="1" applyBorder="1" applyAlignment="1">
      <alignment horizontal="center" vertical="top" wrapText="1"/>
    </xf>
    <xf numFmtId="0" fontId="24" fillId="4" borderId="51" xfId="0" applyFont="1" applyFill="1" applyBorder="1" applyAlignment="1">
      <alignment horizontal="center" vertical="top"/>
    </xf>
    <xf numFmtId="0" fontId="24" fillId="4" borderId="63" xfId="0" applyFont="1" applyFill="1" applyBorder="1" applyAlignment="1">
      <alignment horizontal="center" vertical="top"/>
    </xf>
    <xf numFmtId="0" fontId="24" fillId="4" borderId="53" xfId="0" applyFont="1" applyFill="1" applyBorder="1" applyAlignment="1">
      <alignment horizontal="center" vertical="top"/>
    </xf>
    <xf numFmtId="0" fontId="18" fillId="0" borderId="0" xfId="0" applyFont="1" applyAlignment="1">
      <alignment horizontal="center" vertical="center"/>
    </xf>
    <xf numFmtId="0" fontId="40" fillId="4" borderId="53" xfId="0" applyFont="1" applyFill="1" applyBorder="1" applyAlignment="1">
      <alignment horizontal="center" vertical="top" textRotation="255"/>
    </xf>
    <xf numFmtId="0" fontId="40" fillId="4" borderId="39" xfId="0" applyFont="1" applyFill="1" applyBorder="1" applyAlignment="1">
      <alignment horizontal="center" vertical="top" textRotation="255"/>
    </xf>
    <xf numFmtId="0" fontId="20" fillId="0" borderId="7" xfId="0" applyFont="1" applyBorder="1" applyAlignment="1" applyProtection="1">
      <alignment horizontal="center" vertical="top" textRotation="255"/>
      <protection locked="0"/>
    </xf>
    <xf numFmtId="0" fontId="20" fillId="5" borderId="54" xfId="0" applyFont="1" applyFill="1" applyBorder="1" applyAlignment="1">
      <alignment horizontal="left" vertical="center" wrapText="1"/>
    </xf>
    <xf numFmtId="0" fontId="40" fillId="5" borderId="0" xfId="0" applyFont="1" applyFill="1" applyBorder="1" applyAlignment="1">
      <alignment horizontal="left" vertical="center" wrapText="1"/>
    </xf>
    <xf numFmtId="0" fontId="40" fillId="5" borderId="54" xfId="0" applyFont="1" applyFill="1" applyBorder="1" applyAlignment="1">
      <alignment horizontal="left" vertical="center" wrapText="1"/>
    </xf>
    <xf numFmtId="0" fontId="40" fillId="4" borderId="60" xfId="0" applyFont="1" applyFill="1" applyBorder="1" applyAlignment="1">
      <alignment horizontal="center" vertical="top" textRotation="255"/>
    </xf>
    <xf numFmtId="0" fontId="40" fillId="4" borderId="61" xfId="0" applyFont="1" applyFill="1" applyBorder="1" applyAlignment="1">
      <alignment horizontal="center" vertical="top" textRotation="255"/>
    </xf>
    <xf numFmtId="0" fontId="40" fillId="4" borderId="52" xfId="0" applyFont="1" applyFill="1" applyBorder="1" applyAlignment="1">
      <alignment horizontal="left" vertical="top" wrapText="1"/>
    </xf>
    <xf numFmtId="0" fontId="40" fillId="4" borderId="53" xfId="0" applyFont="1" applyFill="1" applyBorder="1" applyAlignment="1">
      <alignment horizontal="left" vertical="top" wrapText="1"/>
    </xf>
    <xf numFmtId="0" fontId="19" fillId="5" borderId="1" xfId="0" applyFont="1" applyFill="1" applyBorder="1" applyAlignment="1">
      <alignment horizontal="left" vertical="top" wrapText="1"/>
    </xf>
    <xf numFmtId="0" fontId="40" fillId="4" borderId="53" xfId="0" applyFont="1" applyFill="1" applyBorder="1" applyAlignment="1">
      <alignment horizontal="center" vertical="top" textRotation="255" wrapText="1"/>
    </xf>
    <xf numFmtId="0" fontId="40" fillId="4" borderId="39" xfId="0" applyFont="1" applyFill="1" applyBorder="1" applyAlignment="1">
      <alignment horizontal="center" vertical="top" textRotation="255" wrapText="1"/>
    </xf>
    <xf numFmtId="0" fontId="40" fillId="4" borderId="57" xfId="0" applyFont="1" applyFill="1" applyBorder="1" applyAlignment="1">
      <alignment horizontal="center" vertical="center"/>
    </xf>
    <xf numFmtId="0" fontId="40" fillId="4" borderId="58" xfId="0" applyFont="1" applyFill="1" applyBorder="1" applyAlignment="1">
      <alignment horizontal="center" vertical="center"/>
    </xf>
    <xf numFmtId="0" fontId="40" fillId="4" borderId="63" xfId="0" applyFont="1" applyFill="1" applyBorder="1" applyAlignment="1">
      <alignment horizontal="center" vertical="top" textRotation="255"/>
    </xf>
    <xf numFmtId="0" fontId="40" fillId="4" borderId="38" xfId="0" applyFont="1" applyFill="1" applyBorder="1" applyAlignment="1">
      <alignment horizontal="center" vertical="top" textRotation="255"/>
    </xf>
    <xf numFmtId="0" fontId="40" fillId="4" borderId="50" xfId="0" applyFont="1" applyFill="1" applyBorder="1" applyAlignment="1">
      <alignment horizontal="center" vertical="center"/>
    </xf>
    <xf numFmtId="0" fontId="40" fillId="4" borderId="51" xfId="0" applyFont="1" applyFill="1" applyBorder="1" applyAlignment="1">
      <alignment horizontal="center" vertical="center"/>
    </xf>
    <xf numFmtId="0" fontId="40" fillId="4" borderId="52" xfId="0" applyFont="1" applyFill="1" applyBorder="1" applyAlignment="1">
      <alignment horizontal="center" vertical="center"/>
    </xf>
    <xf numFmtId="0" fontId="40" fillId="4" borderId="53" xfId="0" applyFont="1" applyFill="1" applyBorder="1" applyAlignment="1">
      <alignment horizontal="center" vertical="center"/>
    </xf>
    <xf numFmtId="0" fontId="24" fillId="4" borderId="51" xfId="0" applyFont="1" applyFill="1" applyBorder="1" applyAlignment="1">
      <alignment horizontal="center" vertical="top" wrapText="1"/>
    </xf>
    <xf numFmtId="0" fontId="24" fillId="4" borderId="59" xfId="0" applyFont="1" applyFill="1" applyBorder="1" applyAlignment="1">
      <alignment horizontal="center" vertical="top"/>
    </xf>
    <xf numFmtId="0" fontId="24" fillId="4" borderId="60" xfId="0" applyFont="1" applyFill="1" applyBorder="1" applyAlignment="1">
      <alignment horizontal="center" vertical="top"/>
    </xf>
    <xf numFmtId="0" fontId="40" fillId="4" borderId="52" xfId="0" applyFont="1" applyFill="1" applyBorder="1" applyAlignment="1">
      <alignment horizontal="center" vertical="top" textRotation="255" wrapText="1"/>
    </xf>
    <xf numFmtId="49" fontId="19" fillId="5" borderId="1" xfId="0" applyNumberFormat="1" applyFont="1" applyFill="1" applyBorder="1" applyAlignment="1">
      <alignment horizontal="left" vertical="center" wrapText="1"/>
    </xf>
    <xf numFmtId="0" fontId="19" fillId="5" borderId="1" xfId="0" applyFont="1" applyFill="1" applyBorder="1" applyAlignment="1">
      <alignment vertical="center" wrapText="1"/>
    </xf>
    <xf numFmtId="49" fontId="19" fillId="5" borderId="1" xfId="0" applyNumberFormat="1" applyFont="1" applyFill="1" applyBorder="1" applyAlignment="1">
      <alignment vertical="center" wrapText="1"/>
    </xf>
    <xf numFmtId="0" fontId="40" fillId="4" borderId="65" xfId="0" applyFont="1" applyFill="1" applyBorder="1" applyAlignment="1">
      <alignment horizontal="center" vertical="center"/>
    </xf>
    <xf numFmtId="0" fontId="40" fillId="4" borderId="66" xfId="0" applyFont="1" applyFill="1" applyBorder="1" applyAlignment="1">
      <alignment horizontal="center" vertical="center"/>
    </xf>
    <xf numFmtId="0" fontId="40" fillId="4" borderId="53" xfId="0" applyFont="1" applyFill="1" applyBorder="1" applyAlignment="1">
      <alignment horizontal="center" vertical="center" wrapText="1"/>
    </xf>
    <xf numFmtId="0" fontId="40" fillId="4" borderId="39" xfId="0" applyFont="1" applyFill="1" applyBorder="1" applyAlignment="1">
      <alignment horizontal="center" vertical="center" wrapText="1"/>
    </xf>
    <xf numFmtId="0" fontId="40" fillId="4" borderId="54" xfId="0" applyFont="1" applyFill="1" applyBorder="1" applyAlignment="1">
      <alignment horizontal="center" vertical="center" wrapText="1" shrinkToFit="1"/>
    </xf>
    <xf numFmtId="0" fontId="40" fillId="4" borderId="67" xfId="0" applyFont="1" applyFill="1" applyBorder="1" applyAlignment="1">
      <alignment horizontal="center" vertical="center" wrapText="1" shrinkToFit="1"/>
    </xf>
    <xf numFmtId="0" fontId="40" fillId="4" borderId="51" xfId="0" applyFont="1" applyFill="1" applyBorder="1" applyAlignment="1">
      <alignment horizontal="center" vertical="center" wrapText="1"/>
    </xf>
    <xf numFmtId="0" fontId="40" fillId="4" borderId="68" xfId="0" applyFont="1" applyFill="1" applyBorder="1" applyAlignment="1">
      <alignment horizontal="center" vertical="center" wrapText="1"/>
    </xf>
    <xf numFmtId="0" fontId="40" fillId="4" borderId="69" xfId="0" applyFont="1" applyFill="1" applyBorder="1" applyAlignment="1">
      <alignment horizontal="center" vertical="center" wrapText="1"/>
    </xf>
    <xf numFmtId="0" fontId="40" fillId="4" borderId="70" xfId="0" applyFont="1" applyFill="1" applyBorder="1" applyAlignment="1">
      <alignment horizontal="center" vertical="center" wrapText="1"/>
    </xf>
    <xf numFmtId="0" fontId="19" fillId="5" borderId="1" xfId="0" applyFont="1" applyFill="1" applyBorder="1" applyAlignment="1">
      <alignment horizontal="left" vertical="top" wrapText="1" shrinkToFit="1"/>
    </xf>
    <xf numFmtId="0" fontId="20" fillId="5" borderId="8" xfId="0" applyFont="1" applyFill="1" applyBorder="1" applyAlignment="1">
      <alignment horizontal="center" vertical="top" textRotation="255" wrapText="1"/>
    </xf>
    <xf numFmtId="0" fontId="20" fillId="5" borderId="8" xfId="0" applyFont="1" applyFill="1" applyBorder="1" applyAlignment="1">
      <alignment horizontal="center" vertical="top" textRotation="255"/>
    </xf>
    <xf numFmtId="0" fontId="18" fillId="0" borderId="12" xfId="0" applyFont="1" applyBorder="1" applyAlignment="1">
      <alignment horizontal="center" vertical="center"/>
    </xf>
    <xf numFmtId="0" fontId="18" fillId="0" borderId="11" xfId="0" applyFont="1" applyBorder="1" applyAlignment="1">
      <alignment horizontal="center" vertical="center"/>
    </xf>
    <xf numFmtId="0" fontId="40" fillId="4" borderId="71" xfId="0" applyFont="1" applyFill="1" applyBorder="1" applyAlignment="1">
      <alignment horizontal="center" vertical="top" textRotation="255"/>
    </xf>
    <xf numFmtId="0" fontId="40" fillId="4" borderId="71" xfId="0" applyFont="1" applyFill="1" applyBorder="1" applyAlignment="1">
      <alignment horizontal="center" vertical="top" textRotation="255" wrapText="1"/>
    </xf>
    <xf numFmtId="0" fontId="40" fillId="4" borderId="71" xfId="0" applyFont="1" applyFill="1" applyBorder="1" applyAlignment="1">
      <alignment horizontal="center" vertical="center" wrapText="1"/>
    </xf>
    <xf numFmtId="0" fontId="20" fillId="0" borderId="4" xfId="0" applyFont="1" applyBorder="1" applyAlignment="1" applyProtection="1">
      <alignment horizontal="center" vertical="top" textRotation="255"/>
      <protection locked="0"/>
    </xf>
    <xf numFmtId="0" fontId="40" fillId="4" borderId="72" xfId="0" applyFont="1" applyFill="1" applyBorder="1" applyAlignment="1">
      <alignment horizontal="center" vertical="top" textRotation="255"/>
    </xf>
    <xf numFmtId="0" fontId="42" fillId="9" borderId="8" xfId="0" applyFont="1" applyFill="1" applyBorder="1" applyAlignment="1">
      <alignment horizontal="left" vertical="center"/>
    </xf>
    <xf numFmtId="0" fontId="40" fillId="4" borderId="73" xfId="0" applyFont="1" applyFill="1" applyBorder="1" applyAlignment="1">
      <alignment horizontal="center" vertical="top" textRotation="255"/>
    </xf>
    <xf numFmtId="0" fontId="41" fillId="9" borderId="1" xfId="0" applyFont="1" applyFill="1" applyBorder="1" applyAlignment="1">
      <alignment horizontal="left" vertical="center"/>
    </xf>
    <xf numFmtId="0" fontId="39" fillId="7" borderId="48" xfId="0" applyFont="1" applyFill="1" applyBorder="1" applyAlignment="1">
      <alignment horizontal="center" vertical="center" wrapText="1"/>
    </xf>
    <xf numFmtId="0" fontId="39" fillId="7" borderId="49" xfId="0" applyFont="1" applyFill="1" applyBorder="1" applyAlignment="1">
      <alignment horizontal="center" vertical="center" wrapText="1"/>
    </xf>
    <xf numFmtId="0" fontId="39" fillId="7" borderId="55" xfId="0" applyFont="1" applyFill="1" applyBorder="1" applyAlignment="1">
      <alignment horizontal="center" vertical="center" wrapText="1"/>
    </xf>
    <xf numFmtId="0" fontId="39" fillId="7" borderId="56" xfId="0" applyFont="1" applyFill="1" applyBorder="1" applyAlignment="1">
      <alignment horizontal="center" vertical="center" wrapText="1"/>
    </xf>
    <xf numFmtId="49" fontId="34" fillId="3" borderId="64" xfId="0" applyNumberFormat="1" applyFont="1" applyFill="1" applyBorder="1" applyAlignment="1">
      <alignment horizontal="center" vertical="center" wrapText="1"/>
    </xf>
    <xf numFmtId="49" fontId="34" fillId="3" borderId="51" xfId="0" applyNumberFormat="1" applyFont="1" applyFill="1" applyBorder="1" applyAlignment="1">
      <alignment horizontal="center" vertical="center" wrapText="1"/>
    </xf>
    <xf numFmtId="49" fontId="34" fillId="3" borderId="74" xfId="0" applyNumberFormat="1" applyFont="1" applyFill="1" applyBorder="1" applyAlignment="1">
      <alignment horizontal="center" vertical="center" wrapText="1"/>
    </xf>
    <xf numFmtId="49" fontId="47" fillId="3" borderId="64" xfId="0" applyNumberFormat="1" applyFont="1" applyFill="1" applyBorder="1" applyAlignment="1">
      <alignment horizontal="center" vertical="center" wrapText="1"/>
    </xf>
    <xf numFmtId="49" fontId="47" fillId="3" borderId="51" xfId="0" applyNumberFormat="1" applyFont="1" applyFill="1" applyBorder="1" applyAlignment="1">
      <alignment horizontal="center" vertical="center" wrapText="1"/>
    </xf>
    <xf numFmtId="49" fontId="47" fillId="3" borderId="74" xfId="0" applyNumberFormat="1" applyFont="1" applyFill="1" applyBorder="1" applyAlignment="1">
      <alignment horizontal="center" vertical="center" wrapText="1"/>
    </xf>
    <xf numFmtId="49" fontId="45" fillId="10" borderId="75" xfId="0" applyNumberFormat="1" applyFont="1" applyFill="1" applyBorder="1" applyAlignment="1">
      <alignment horizontal="center" vertical="center"/>
    </xf>
    <xf numFmtId="49" fontId="45" fillId="10" borderId="76" xfId="0" applyNumberFormat="1" applyFont="1" applyFill="1" applyBorder="1" applyAlignment="1">
      <alignment horizontal="center" vertical="center"/>
    </xf>
    <xf numFmtId="49" fontId="45" fillId="10" borderId="55" xfId="0" applyNumberFormat="1" applyFont="1" applyFill="1" applyBorder="1" applyAlignment="1">
      <alignment horizontal="center" vertical="center"/>
    </xf>
    <xf numFmtId="49" fontId="45" fillId="10" borderId="56" xfId="0" applyNumberFormat="1" applyFont="1" applyFill="1" applyBorder="1" applyAlignment="1">
      <alignment horizontal="center" vertical="center"/>
    </xf>
    <xf numFmtId="49" fontId="25" fillId="9" borderId="1" xfId="0" applyNumberFormat="1" applyFont="1" applyFill="1" applyBorder="1" applyAlignment="1">
      <alignment horizontal="left" vertical="center" wrapText="1"/>
    </xf>
    <xf numFmtId="49" fontId="25" fillId="0" borderId="0" xfId="0" applyNumberFormat="1" applyFont="1" applyAlignment="1">
      <alignment horizontal="left" vertical="center" wrapText="1"/>
    </xf>
    <xf numFmtId="49" fontId="25" fillId="0" borderId="11" xfId="0" applyNumberFormat="1" applyFont="1" applyBorder="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2" fillId="0" borderId="0" xfId="0" applyFont="1" applyAlignment="1">
      <alignment horizontal="center"/>
    </xf>
    <xf numFmtId="0" fontId="0" fillId="0" borderId="1" xfId="0" applyBorder="1" applyAlignment="1">
      <alignment horizontal="center"/>
    </xf>
    <xf numFmtId="0" fontId="3" fillId="0" borderId="1" xfId="0" applyFont="1" applyBorder="1" applyAlignment="1">
      <alignment horizontal="center" vertical="center"/>
    </xf>
    <xf numFmtId="0" fontId="3" fillId="0" borderId="1" xfId="0" applyFont="1" applyBorder="1" applyAlignment="1">
      <alignment horizontal="center" vertical="center" textRotation="255"/>
    </xf>
    <xf numFmtId="0" fontId="14" fillId="0" borderId="0" xfId="0" applyFont="1" applyAlignment="1">
      <alignment horizontal="left" vertical="top" wrapText="1"/>
    </xf>
    <xf numFmtId="0" fontId="14" fillId="0" borderId="0" xfId="0" applyFont="1" applyAlignment="1">
      <alignment horizontal="left" vertical="top"/>
    </xf>
  </cellXfs>
  <cellStyles count="1">
    <cellStyle name="標準" xfId="0" builtinId="0"/>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I$7" lockText="1"/>
</file>

<file path=xl/ctrlProps/ctrlProp10.xml><?xml version="1.0" encoding="utf-8"?>
<formControlPr xmlns="http://schemas.microsoft.com/office/spreadsheetml/2009/9/main" objectType="CheckBox" fmlaLink="$AA$7" lockText="1"/>
</file>

<file path=xl/ctrlProps/ctrlProp11.xml><?xml version="1.0" encoding="utf-8"?>
<formControlPr xmlns="http://schemas.microsoft.com/office/spreadsheetml/2009/9/main" objectType="CheckBox" fmlaLink="$I$8" lockText="1"/>
</file>

<file path=xl/ctrlProps/ctrlProp12.xml><?xml version="1.0" encoding="utf-8"?>
<formControlPr xmlns="http://schemas.microsoft.com/office/spreadsheetml/2009/9/main" objectType="CheckBox" fmlaLink="$K$8" lockText="1"/>
</file>

<file path=xl/ctrlProps/ctrlProp13.xml><?xml version="1.0" encoding="utf-8"?>
<formControlPr xmlns="http://schemas.microsoft.com/office/spreadsheetml/2009/9/main" objectType="CheckBox" fmlaLink="$M$8" lockText="1"/>
</file>

<file path=xl/ctrlProps/ctrlProp14.xml><?xml version="1.0" encoding="utf-8"?>
<formControlPr xmlns="http://schemas.microsoft.com/office/spreadsheetml/2009/9/main" objectType="CheckBox" fmlaLink="$O$8" lockText="1"/>
</file>

<file path=xl/ctrlProps/ctrlProp15.xml><?xml version="1.0" encoding="utf-8"?>
<formControlPr xmlns="http://schemas.microsoft.com/office/spreadsheetml/2009/9/main" objectType="CheckBox" fmlaLink="$Q$8" lockText="1"/>
</file>

<file path=xl/ctrlProps/ctrlProp16.xml><?xml version="1.0" encoding="utf-8"?>
<formControlPr xmlns="http://schemas.microsoft.com/office/spreadsheetml/2009/9/main" objectType="CheckBox" fmlaLink="$S$8" lockText="1"/>
</file>

<file path=xl/ctrlProps/ctrlProp17.xml><?xml version="1.0" encoding="utf-8"?>
<formControlPr xmlns="http://schemas.microsoft.com/office/spreadsheetml/2009/9/main" objectType="CheckBox" fmlaLink="$U$8" lockText="1"/>
</file>

<file path=xl/ctrlProps/ctrlProp18.xml><?xml version="1.0" encoding="utf-8"?>
<formControlPr xmlns="http://schemas.microsoft.com/office/spreadsheetml/2009/9/main" objectType="CheckBox" fmlaLink="$W$8" lockText="1"/>
</file>

<file path=xl/ctrlProps/ctrlProp19.xml><?xml version="1.0" encoding="utf-8"?>
<formControlPr xmlns="http://schemas.microsoft.com/office/spreadsheetml/2009/9/main" objectType="CheckBox" fmlaLink="$Y$8" lockText="1"/>
</file>

<file path=xl/ctrlProps/ctrlProp2.xml><?xml version="1.0" encoding="utf-8"?>
<formControlPr xmlns="http://schemas.microsoft.com/office/spreadsheetml/2009/9/main" objectType="CheckBox" fmlaLink="$K$7" lockText="1"/>
</file>

<file path=xl/ctrlProps/ctrlProp20.xml><?xml version="1.0" encoding="utf-8"?>
<formControlPr xmlns="http://schemas.microsoft.com/office/spreadsheetml/2009/9/main" objectType="CheckBox" fmlaLink="$AA$8" lockText="1"/>
</file>

<file path=xl/ctrlProps/ctrlProp21.xml><?xml version="1.0" encoding="utf-8"?>
<formControlPr xmlns="http://schemas.microsoft.com/office/spreadsheetml/2009/9/main" objectType="CheckBox" fmlaLink="$I$9" lockText="1"/>
</file>

<file path=xl/ctrlProps/ctrlProp22.xml><?xml version="1.0" encoding="utf-8"?>
<formControlPr xmlns="http://schemas.microsoft.com/office/spreadsheetml/2009/9/main" objectType="CheckBox" fmlaLink="$K$9" lockText="1"/>
</file>

<file path=xl/ctrlProps/ctrlProp23.xml><?xml version="1.0" encoding="utf-8"?>
<formControlPr xmlns="http://schemas.microsoft.com/office/spreadsheetml/2009/9/main" objectType="CheckBox" fmlaLink="$M$9" lockText="1"/>
</file>

<file path=xl/ctrlProps/ctrlProp24.xml><?xml version="1.0" encoding="utf-8"?>
<formControlPr xmlns="http://schemas.microsoft.com/office/spreadsheetml/2009/9/main" objectType="CheckBox" fmlaLink="$O$9" lockText="1"/>
</file>

<file path=xl/ctrlProps/ctrlProp25.xml><?xml version="1.0" encoding="utf-8"?>
<formControlPr xmlns="http://schemas.microsoft.com/office/spreadsheetml/2009/9/main" objectType="CheckBox" fmlaLink="$Q$9" lockText="1"/>
</file>

<file path=xl/ctrlProps/ctrlProp26.xml><?xml version="1.0" encoding="utf-8"?>
<formControlPr xmlns="http://schemas.microsoft.com/office/spreadsheetml/2009/9/main" objectType="CheckBox" fmlaLink="$S$9" lockText="1"/>
</file>

<file path=xl/ctrlProps/ctrlProp27.xml><?xml version="1.0" encoding="utf-8"?>
<formControlPr xmlns="http://schemas.microsoft.com/office/spreadsheetml/2009/9/main" objectType="CheckBox" fmlaLink="$U$9" lockText="1"/>
</file>

<file path=xl/ctrlProps/ctrlProp28.xml><?xml version="1.0" encoding="utf-8"?>
<formControlPr xmlns="http://schemas.microsoft.com/office/spreadsheetml/2009/9/main" objectType="CheckBox" fmlaLink="$W$9" lockText="1"/>
</file>

<file path=xl/ctrlProps/ctrlProp29.xml><?xml version="1.0" encoding="utf-8"?>
<formControlPr xmlns="http://schemas.microsoft.com/office/spreadsheetml/2009/9/main" objectType="CheckBox" fmlaLink="$Y$9" lockText="1"/>
</file>

<file path=xl/ctrlProps/ctrlProp3.xml><?xml version="1.0" encoding="utf-8"?>
<formControlPr xmlns="http://schemas.microsoft.com/office/spreadsheetml/2009/9/main" objectType="CheckBox" fmlaLink="$M$7" lockText="1"/>
</file>

<file path=xl/ctrlProps/ctrlProp30.xml><?xml version="1.0" encoding="utf-8"?>
<formControlPr xmlns="http://schemas.microsoft.com/office/spreadsheetml/2009/9/main" objectType="CheckBox" fmlaLink="$AA$9" lockText="1"/>
</file>

<file path=xl/ctrlProps/ctrlProp31.xml><?xml version="1.0" encoding="utf-8"?>
<formControlPr xmlns="http://schemas.microsoft.com/office/spreadsheetml/2009/9/main" objectType="CheckBox" fmlaLink="$I$36" lockText="1"/>
</file>

<file path=xl/ctrlProps/ctrlProp32.xml><?xml version="1.0" encoding="utf-8"?>
<formControlPr xmlns="http://schemas.microsoft.com/office/spreadsheetml/2009/9/main" objectType="CheckBox" fmlaLink="$K$36" lockText="1"/>
</file>

<file path=xl/ctrlProps/ctrlProp33.xml><?xml version="1.0" encoding="utf-8"?>
<formControlPr xmlns="http://schemas.microsoft.com/office/spreadsheetml/2009/9/main" objectType="CheckBox" fmlaLink="$M$36" lockText="1"/>
</file>

<file path=xl/ctrlProps/ctrlProp34.xml><?xml version="1.0" encoding="utf-8"?>
<formControlPr xmlns="http://schemas.microsoft.com/office/spreadsheetml/2009/9/main" objectType="CheckBox" fmlaLink="$O$36" lockText="1"/>
</file>

<file path=xl/ctrlProps/ctrlProp35.xml><?xml version="1.0" encoding="utf-8"?>
<formControlPr xmlns="http://schemas.microsoft.com/office/spreadsheetml/2009/9/main" objectType="CheckBox" fmlaLink="$Q$36" lockText="1"/>
</file>

<file path=xl/ctrlProps/ctrlProp36.xml><?xml version="1.0" encoding="utf-8"?>
<formControlPr xmlns="http://schemas.microsoft.com/office/spreadsheetml/2009/9/main" objectType="CheckBox" fmlaLink="$S$36" lockText="1"/>
</file>

<file path=xl/ctrlProps/ctrlProp37.xml><?xml version="1.0" encoding="utf-8"?>
<formControlPr xmlns="http://schemas.microsoft.com/office/spreadsheetml/2009/9/main" objectType="CheckBox" fmlaLink="$U$36" lockText="1"/>
</file>

<file path=xl/ctrlProps/ctrlProp38.xml><?xml version="1.0" encoding="utf-8"?>
<formControlPr xmlns="http://schemas.microsoft.com/office/spreadsheetml/2009/9/main" objectType="CheckBox" fmlaLink="$W$36" lockText="1"/>
</file>

<file path=xl/ctrlProps/ctrlProp39.xml><?xml version="1.0" encoding="utf-8"?>
<formControlPr xmlns="http://schemas.microsoft.com/office/spreadsheetml/2009/9/main" objectType="CheckBox" fmlaLink="$Y$36" lockText="1"/>
</file>

<file path=xl/ctrlProps/ctrlProp4.xml><?xml version="1.0" encoding="utf-8"?>
<formControlPr xmlns="http://schemas.microsoft.com/office/spreadsheetml/2009/9/main" objectType="CheckBox" fmlaLink="$O$7" lockText="1"/>
</file>

<file path=xl/ctrlProps/ctrlProp40.xml><?xml version="1.0" encoding="utf-8"?>
<formControlPr xmlns="http://schemas.microsoft.com/office/spreadsheetml/2009/9/main" objectType="CheckBox" fmlaLink="$AA$36" lockText="1"/>
</file>

<file path=xl/ctrlProps/ctrlProp41.xml><?xml version="1.0" encoding="utf-8"?>
<formControlPr xmlns="http://schemas.microsoft.com/office/spreadsheetml/2009/9/main" objectType="CheckBox" fmlaLink="$I$37" lockText="1"/>
</file>

<file path=xl/ctrlProps/ctrlProp42.xml><?xml version="1.0" encoding="utf-8"?>
<formControlPr xmlns="http://schemas.microsoft.com/office/spreadsheetml/2009/9/main" objectType="CheckBox" fmlaLink="$K$37" lockText="1"/>
</file>

<file path=xl/ctrlProps/ctrlProp43.xml><?xml version="1.0" encoding="utf-8"?>
<formControlPr xmlns="http://schemas.microsoft.com/office/spreadsheetml/2009/9/main" objectType="CheckBox" fmlaLink="$M$37" lockText="1"/>
</file>

<file path=xl/ctrlProps/ctrlProp44.xml><?xml version="1.0" encoding="utf-8"?>
<formControlPr xmlns="http://schemas.microsoft.com/office/spreadsheetml/2009/9/main" objectType="CheckBox" fmlaLink="$O$37" lockText="1"/>
</file>

<file path=xl/ctrlProps/ctrlProp45.xml><?xml version="1.0" encoding="utf-8"?>
<formControlPr xmlns="http://schemas.microsoft.com/office/spreadsheetml/2009/9/main" objectType="CheckBox" fmlaLink="$Q$37" lockText="1"/>
</file>

<file path=xl/ctrlProps/ctrlProp46.xml><?xml version="1.0" encoding="utf-8"?>
<formControlPr xmlns="http://schemas.microsoft.com/office/spreadsheetml/2009/9/main" objectType="CheckBox" fmlaLink="$S$37" lockText="1"/>
</file>

<file path=xl/ctrlProps/ctrlProp47.xml><?xml version="1.0" encoding="utf-8"?>
<formControlPr xmlns="http://schemas.microsoft.com/office/spreadsheetml/2009/9/main" objectType="CheckBox" fmlaLink="$U$37" lockText="1"/>
</file>

<file path=xl/ctrlProps/ctrlProp48.xml><?xml version="1.0" encoding="utf-8"?>
<formControlPr xmlns="http://schemas.microsoft.com/office/spreadsheetml/2009/9/main" objectType="CheckBox" fmlaLink="$W$37" lockText="1"/>
</file>

<file path=xl/ctrlProps/ctrlProp49.xml><?xml version="1.0" encoding="utf-8"?>
<formControlPr xmlns="http://schemas.microsoft.com/office/spreadsheetml/2009/9/main" objectType="CheckBox" fmlaLink="$Y$37" lockText="1"/>
</file>

<file path=xl/ctrlProps/ctrlProp5.xml><?xml version="1.0" encoding="utf-8"?>
<formControlPr xmlns="http://schemas.microsoft.com/office/spreadsheetml/2009/9/main" objectType="CheckBox" fmlaLink="$Q$7" lockText="1"/>
</file>

<file path=xl/ctrlProps/ctrlProp50.xml><?xml version="1.0" encoding="utf-8"?>
<formControlPr xmlns="http://schemas.microsoft.com/office/spreadsheetml/2009/9/main" objectType="CheckBox" fmlaLink="$AA$37" lockText="1"/>
</file>

<file path=xl/ctrlProps/ctrlProp51.xml><?xml version="1.0" encoding="utf-8"?>
<formControlPr xmlns="http://schemas.microsoft.com/office/spreadsheetml/2009/9/main" objectType="CheckBox" fmlaLink="$I$38" lockText="1"/>
</file>

<file path=xl/ctrlProps/ctrlProp52.xml><?xml version="1.0" encoding="utf-8"?>
<formControlPr xmlns="http://schemas.microsoft.com/office/spreadsheetml/2009/9/main" objectType="CheckBox" fmlaLink="$K$38" lockText="1"/>
</file>

<file path=xl/ctrlProps/ctrlProp53.xml><?xml version="1.0" encoding="utf-8"?>
<formControlPr xmlns="http://schemas.microsoft.com/office/spreadsheetml/2009/9/main" objectType="CheckBox" fmlaLink="$M$38" lockText="1"/>
</file>

<file path=xl/ctrlProps/ctrlProp54.xml><?xml version="1.0" encoding="utf-8"?>
<formControlPr xmlns="http://schemas.microsoft.com/office/spreadsheetml/2009/9/main" objectType="CheckBox" fmlaLink="$O$38" lockText="1"/>
</file>

<file path=xl/ctrlProps/ctrlProp55.xml><?xml version="1.0" encoding="utf-8"?>
<formControlPr xmlns="http://schemas.microsoft.com/office/spreadsheetml/2009/9/main" objectType="CheckBox" fmlaLink="$Q$38" lockText="1"/>
</file>

<file path=xl/ctrlProps/ctrlProp56.xml><?xml version="1.0" encoding="utf-8"?>
<formControlPr xmlns="http://schemas.microsoft.com/office/spreadsheetml/2009/9/main" objectType="CheckBox" fmlaLink="$S$38" lockText="1"/>
</file>

<file path=xl/ctrlProps/ctrlProp57.xml><?xml version="1.0" encoding="utf-8"?>
<formControlPr xmlns="http://schemas.microsoft.com/office/spreadsheetml/2009/9/main" objectType="CheckBox" fmlaLink="$U$38" lockText="1"/>
</file>

<file path=xl/ctrlProps/ctrlProp58.xml><?xml version="1.0" encoding="utf-8"?>
<formControlPr xmlns="http://schemas.microsoft.com/office/spreadsheetml/2009/9/main" objectType="CheckBox" fmlaLink="$W$38" lockText="1"/>
</file>

<file path=xl/ctrlProps/ctrlProp59.xml><?xml version="1.0" encoding="utf-8"?>
<formControlPr xmlns="http://schemas.microsoft.com/office/spreadsheetml/2009/9/main" objectType="CheckBox" fmlaLink="$Y$38" lockText="1"/>
</file>

<file path=xl/ctrlProps/ctrlProp6.xml><?xml version="1.0" encoding="utf-8"?>
<formControlPr xmlns="http://schemas.microsoft.com/office/spreadsheetml/2009/9/main" objectType="CheckBox" fmlaLink="$S$7" lockText="1"/>
</file>

<file path=xl/ctrlProps/ctrlProp60.xml><?xml version="1.0" encoding="utf-8"?>
<formControlPr xmlns="http://schemas.microsoft.com/office/spreadsheetml/2009/9/main" objectType="CheckBox" fmlaLink="$AA$38" lockText="1"/>
</file>

<file path=xl/ctrlProps/ctrlProp61.xml><?xml version="1.0" encoding="utf-8"?>
<formControlPr xmlns="http://schemas.microsoft.com/office/spreadsheetml/2009/9/main" objectType="CheckBox" checked="Checked" fmlaLink="#REF!" lockText="1"/>
</file>

<file path=xl/ctrlProps/ctrlProp62.xml><?xml version="1.0" encoding="utf-8"?>
<formControlPr xmlns="http://schemas.microsoft.com/office/spreadsheetml/2009/9/main" objectType="CheckBox" checked="Checked" fmlaLink="#REF!" lockText="1"/>
</file>

<file path=xl/ctrlProps/ctrlProp63.xml><?xml version="1.0" encoding="utf-8"?>
<formControlPr xmlns="http://schemas.microsoft.com/office/spreadsheetml/2009/9/main" objectType="CheckBox" checked="Checked" fmlaLink="#REF!" lockText="1"/>
</file>

<file path=xl/ctrlProps/ctrlProp64.xml><?xml version="1.0" encoding="utf-8"?>
<formControlPr xmlns="http://schemas.microsoft.com/office/spreadsheetml/2009/9/main" objectType="CheckBox" fmlaLink="$Q$39" lockText="1"/>
</file>

<file path=xl/ctrlProps/ctrlProp65.xml><?xml version="1.0" encoding="utf-8"?>
<formControlPr xmlns="http://schemas.microsoft.com/office/spreadsheetml/2009/9/main" objectType="CheckBox" fmlaLink="$S$39" lockText="1"/>
</file>

<file path=xl/ctrlProps/ctrlProp66.xml><?xml version="1.0" encoding="utf-8"?>
<formControlPr xmlns="http://schemas.microsoft.com/office/spreadsheetml/2009/9/main" objectType="CheckBox" fmlaLink="$W$39" lockText="1"/>
</file>

<file path=xl/ctrlProps/ctrlProp67.xml><?xml version="1.0" encoding="utf-8"?>
<formControlPr xmlns="http://schemas.microsoft.com/office/spreadsheetml/2009/9/main" objectType="CheckBox" fmlaLink="$Y$39" lockText="1"/>
</file>

<file path=xl/ctrlProps/ctrlProp68.xml><?xml version="1.0" encoding="utf-8"?>
<formControlPr xmlns="http://schemas.microsoft.com/office/spreadsheetml/2009/9/main" objectType="CheckBox" fmlaLink="$AA$39" lockText="1"/>
</file>

<file path=xl/ctrlProps/ctrlProp69.xml><?xml version="1.0" encoding="utf-8"?>
<formControlPr xmlns="http://schemas.microsoft.com/office/spreadsheetml/2009/9/main" objectType="CheckBox" fmlaLink="$I$39:$J$39" lockText="1"/>
</file>

<file path=xl/ctrlProps/ctrlProp7.xml><?xml version="1.0" encoding="utf-8"?>
<formControlPr xmlns="http://schemas.microsoft.com/office/spreadsheetml/2009/9/main" objectType="CheckBox" fmlaLink="$U$7" lockText="1"/>
</file>

<file path=xl/ctrlProps/ctrlProp70.xml><?xml version="1.0" encoding="utf-8"?>
<formControlPr xmlns="http://schemas.microsoft.com/office/spreadsheetml/2009/9/main" objectType="CheckBox" fmlaLink="$K$39" lockText="1"/>
</file>

<file path=xl/ctrlProps/ctrlProp71.xml><?xml version="1.0" encoding="utf-8"?>
<formControlPr xmlns="http://schemas.microsoft.com/office/spreadsheetml/2009/9/main" objectType="CheckBox" fmlaLink="$M$39" lockText="1"/>
</file>

<file path=xl/ctrlProps/ctrlProp72.xml><?xml version="1.0" encoding="utf-8"?>
<formControlPr xmlns="http://schemas.microsoft.com/office/spreadsheetml/2009/9/main" objectType="CheckBox" fmlaLink="$O$39" lockText="1"/>
</file>

<file path=xl/ctrlProps/ctrlProp73.xml><?xml version="1.0" encoding="utf-8"?>
<formControlPr xmlns="http://schemas.microsoft.com/office/spreadsheetml/2009/9/main" objectType="CheckBox" fmlaLink="$U$39" lockText="1"/>
</file>

<file path=xl/ctrlProps/ctrlProp8.xml><?xml version="1.0" encoding="utf-8"?>
<formControlPr xmlns="http://schemas.microsoft.com/office/spreadsheetml/2009/9/main" objectType="CheckBox" fmlaLink="$W$7" lockText="1"/>
</file>

<file path=xl/ctrlProps/ctrlProp9.xml><?xml version="1.0" encoding="utf-8"?>
<formControlPr xmlns="http://schemas.microsoft.com/office/spreadsheetml/2009/9/main" objectType="CheckBox" fmlaLink="$Y$7" lockText="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jpe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39</xdr:row>
      <xdr:rowOff>57150</xdr:rowOff>
    </xdr:from>
    <xdr:to>
      <xdr:col>15</xdr:col>
      <xdr:colOff>28575</xdr:colOff>
      <xdr:row>43</xdr:row>
      <xdr:rowOff>66675</xdr:rowOff>
    </xdr:to>
    <xdr:pic>
      <xdr:nvPicPr>
        <xdr:cNvPr id="12381"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6791325"/>
          <a:ext cx="34575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219075</xdr:colOff>
      <xdr:row>48</xdr:row>
      <xdr:rowOff>171450</xdr:rowOff>
    </xdr:from>
    <xdr:to>
      <xdr:col>14</xdr:col>
      <xdr:colOff>209550</xdr:colOff>
      <xdr:row>57</xdr:row>
      <xdr:rowOff>66675</xdr:rowOff>
    </xdr:to>
    <xdr:pic>
      <xdr:nvPicPr>
        <xdr:cNvPr id="12382" name="図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 y="8448675"/>
          <a:ext cx="34575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xdr:colOff>
      <xdr:row>77</xdr:row>
      <xdr:rowOff>66675</xdr:rowOff>
    </xdr:from>
    <xdr:to>
      <xdr:col>28</xdr:col>
      <xdr:colOff>9525</xdr:colOff>
      <xdr:row>90</xdr:row>
      <xdr:rowOff>28575</xdr:rowOff>
    </xdr:to>
    <xdr:pic>
      <xdr:nvPicPr>
        <xdr:cNvPr id="12384" name="図 1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4825" y="17945100"/>
          <a:ext cx="6438900" cy="219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77391</xdr:colOff>
      <xdr:row>15</xdr:row>
      <xdr:rowOff>65485</xdr:rowOff>
    </xdr:from>
    <xdr:to>
      <xdr:col>2</xdr:col>
      <xdr:colOff>11906</xdr:colOff>
      <xdr:row>17</xdr:row>
      <xdr:rowOff>5953</xdr:rowOff>
    </xdr:to>
    <xdr:sp macro="" textlink="">
      <xdr:nvSpPr>
        <xdr:cNvPr id="16" name="円/楕円 15"/>
        <xdr:cNvSpPr/>
      </xdr:nvSpPr>
      <xdr:spPr>
        <a:xfrm rot="20587540">
          <a:off x="77391" y="2702719"/>
          <a:ext cx="386953" cy="285750"/>
        </a:xfrm>
        <a:prstGeom prst="ellipse">
          <a:avLst/>
        </a:prstGeom>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endParaRPr lang="ja-JP" altLang="en-US"/>
        </a:p>
      </xdr:txBody>
    </xdr:sp>
    <xdr:clientData/>
  </xdr:twoCellAnchor>
  <xdr:twoCellAnchor>
    <xdr:from>
      <xdr:col>0</xdr:col>
      <xdr:colOff>119063</xdr:colOff>
      <xdr:row>15</xdr:row>
      <xdr:rowOff>29767</xdr:rowOff>
    </xdr:from>
    <xdr:to>
      <xdr:col>2</xdr:col>
      <xdr:colOff>47625</xdr:colOff>
      <xdr:row>17</xdr:row>
      <xdr:rowOff>47625</xdr:rowOff>
    </xdr:to>
    <xdr:sp macro="" textlink="">
      <xdr:nvSpPr>
        <xdr:cNvPr id="18" name="テキスト ボックス 17"/>
        <xdr:cNvSpPr txBox="1"/>
      </xdr:nvSpPr>
      <xdr:spPr>
        <a:xfrm>
          <a:off x="119063" y="2667001"/>
          <a:ext cx="381000" cy="363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chemeClr val="bg1"/>
              </a:solidFill>
            </a:rPr>
            <a:t>１</a:t>
          </a:r>
        </a:p>
      </xdr:txBody>
    </xdr:sp>
    <xdr:clientData/>
  </xdr:twoCellAnchor>
  <xdr:twoCellAnchor>
    <xdr:from>
      <xdr:col>0</xdr:col>
      <xdr:colOff>41672</xdr:colOff>
      <xdr:row>34</xdr:row>
      <xdr:rowOff>17859</xdr:rowOff>
    </xdr:from>
    <xdr:to>
      <xdr:col>1</xdr:col>
      <xdr:colOff>202406</xdr:colOff>
      <xdr:row>35</xdr:row>
      <xdr:rowOff>130968</xdr:rowOff>
    </xdr:to>
    <xdr:sp macro="" textlink="">
      <xdr:nvSpPr>
        <xdr:cNvPr id="22" name="円/楕円 21"/>
        <xdr:cNvSpPr/>
      </xdr:nvSpPr>
      <xdr:spPr>
        <a:xfrm rot="20587540">
          <a:off x="41672" y="5935265"/>
          <a:ext cx="386953" cy="285750"/>
        </a:xfrm>
        <a:prstGeom prst="ellipse">
          <a:avLst/>
        </a:prstGeom>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endParaRPr lang="ja-JP" altLang="en-US"/>
        </a:p>
      </xdr:txBody>
    </xdr:sp>
    <xdr:clientData/>
  </xdr:twoCellAnchor>
  <xdr:twoCellAnchor>
    <xdr:from>
      <xdr:col>0</xdr:col>
      <xdr:colOff>83344</xdr:colOff>
      <xdr:row>33</xdr:row>
      <xdr:rowOff>154781</xdr:rowOff>
    </xdr:from>
    <xdr:to>
      <xdr:col>2</xdr:col>
      <xdr:colOff>11906</xdr:colOff>
      <xdr:row>35</xdr:row>
      <xdr:rowOff>172640</xdr:rowOff>
    </xdr:to>
    <xdr:sp macro="" textlink="">
      <xdr:nvSpPr>
        <xdr:cNvPr id="23" name="テキスト ボックス 22"/>
        <xdr:cNvSpPr txBox="1"/>
      </xdr:nvSpPr>
      <xdr:spPr>
        <a:xfrm>
          <a:off x="83344" y="5899547"/>
          <a:ext cx="381000" cy="363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chemeClr val="bg1"/>
              </a:solidFill>
            </a:rPr>
            <a:t>２</a:t>
          </a:r>
        </a:p>
      </xdr:txBody>
    </xdr:sp>
    <xdr:clientData/>
  </xdr:twoCellAnchor>
  <xdr:twoCellAnchor>
    <xdr:from>
      <xdr:col>3</xdr:col>
      <xdr:colOff>59532</xdr:colOff>
      <xdr:row>36</xdr:row>
      <xdr:rowOff>29765</xdr:rowOff>
    </xdr:from>
    <xdr:to>
      <xdr:col>9</xdr:col>
      <xdr:colOff>95251</xdr:colOff>
      <xdr:row>39</xdr:row>
      <xdr:rowOff>5953</xdr:rowOff>
    </xdr:to>
    <xdr:sp macro="" textlink="">
      <xdr:nvSpPr>
        <xdr:cNvPr id="24" name="角丸四角形吹き出し 23"/>
        <xdr:cNvSpPr/>
      </xdr:nvSpPr>
      <xdr:spPr>
        <a:xfrm>
          <a:off x="738188" y="6292453"/>
          <a:ext cx="1393032" cy="494109"/>
        </a:xfrm>
        <a:prstGeom prst="wedgeRoundRectCallout">
          <a:avLst>
            <a:gd name="adj1" fmla="val 40495"/>
            <a:gd name="adj2" fmla="val 66173"/>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800">
              <a:solidFill>
                <a:sysClr val="windowText" lastClr="000000"/>
              </a:solidFill>
            </a:rPr>
            <a:t>『</a:t>
          </a:r>
          <a:r>
            <a:rPr kumimoji="1" lang="ja-JP" altLang="en-US" sz="800">
              <a:solidFill>
                <a:sysClr val="windowText" lastClr="000000"/>
              </a:solidFill>
            </a:rPr>
            <a:t>実行</a:t>
          </a:r>
          <a:r>
            <a:rPr kumimoji="1" lang="en-US" altLang="ja-JP" sz="800">
              <a:solidFill>
                <a:sysClr val="windowText" lastClr="000000"/>
              </a:solidFill>
            </a:rPr>
            <a:t>』</a:t>
          </a:r>
          <a:r>
            <a:rPr kumimoji="1" lang="ja-JP" altLang="en-US" sz="800">
              <a:solidFill>
                <a:sysClr val="windowText" lastClr="000000"/>
              </a:solidFill>
            </a:rPr>
            <a:t>のボタンをクリックすると、絞込み</a:t>
          </a:r>
          <a:r>
            <a:rPr kumimoji="1" lang="en-US" altLang="ja-JP" sz="800">
              <a:solidFill>
                <a:sysClr val="windowText" lastClr="000000"/>
              </a:solidFill>
            </a:rPr>
            <a:t>(</a:t>
          </a:r>
          <a:r>
            <a:rPr kumimoji="1" lang="ja-JP" altLang="en-US" sz="800">
              <a:solidFill>
                <a:sysClr val="windowText" lastClr="000000"/>
              </a:solidFill>
            </a:rPr>
            <a:t>ソート</a:t>
          </a:r>
          <a:r>
            <a:rPr kumimoji="1" lang="en-US" altLang="ja-JP" sz="800">
              <a:solidFill>
                <a:sysClr val="windowText" lastClr="000000"/>
              </a:solidFill>
            </a:rPr>
            <a:t>)</a:t>
          </a:r>
          <a:r>
            <a:rPr kumimoji="1" lang="ja-JP" altLang="en-US" sz="800">
              <a:solidFill>
                <a:sysClr val="windowText" lastClr="000000"/>
              </a:solidFill>
            </a:rPr>
            <a:t>開始</a:t>
          </a:r>
        </a:p>
      </xdr:txBody>
    </xdr:sp>
    <xdr:clientData/>
  </xdr:twoCellAnchor>
  <xdr:twoCellAnchor>
    <xdr:from>
      <xdr:col>9</xdr:col>
      <xdr:colOff>166687</xdr:colOff>
      <xdr:row>36</xdr:row>
      <xdr:rowOff>29765</xdr:rowOff>
    </xdr:from>
    <xdr:to>
      <xdr:col>15</xdr:col>
      <xdr:colOff>184547</xdr:colOff>
      <xdr:row>39</xdr:row>
      <xdr:rowOff>5953</xdr:rowOff>
    </xdr:to>
    <xdr:sp macro="" textlink="">
      <xdr:nvSpPr>
        <xdr:cNvPr id="25" name="角丸四角形吹き出し 24"/>
        <xdr:cNvSpPr/>
      </xdr:nvSpPr>
      <xdr:spPr>
        <a:xfrm>
          <a:off x="2202656" y="6292453"/>
          <a:ext cx="1375172" cy="494109"/>
        </a:xfrm>
        <a:prstGeom prst="wedgeRoundRectCallout">
          <a:avLst>
            <a:gd name="adj1" fmla="val -42077"/>
            <a:gd name="adj2" fmla="val 64968"/>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800">
              <a:solidFill>
                <a:sysClr val="windowText" lastClr="000000"/>
              </a:solidFill>
            </a:rPr>
            <a:t>『</a:t>
          </a:r>
          <a:r>
            <a:rPr kumimoji="1" lang="ja-JP" altLang="en-US" sz="800">
              <a:solidFill>
                <a:sysClr val="windowText" lastClr="000000"/>
              </a:solidFill>
            </a:rPr>
            <a:t>削除</a:t>
          </a:r>
          <a:r>
            <a:rPr kumimoji="1" lang="en-US" altLang="ja-JP" sz="800">
              <a:solidFill>
                <a:sysClr val="windowText" lastClr="000000"/>
              </a:solidFill>
            </a:rPr>
            <a:t>』</a:t>
          </a:r>
          <a:r>
            <a:rPr kumimoji="1" lang="ja-JP" altLang="en-US" sz="800">
              <a:solidFill>
                <a:sysClr val="windowText" lastClr="000000"/>
              </a:solidFill>
            </a:rPr>
            <a:t>のボタンをクリックすると、初期状態になる</a:t>
          </a:r>
        </a:p>
      </xdr:txBody>
    </xdr:sp>
    <xdr:clientData/>
  </xdr:twoCellAnchor>
  <xdr:twoCellAnchor>
    <xdr:from>
      <xdr:col>0</xdr:col>
      <xdr:colOff>47625</xdr:colOff>
      <xdr:row>46</xdr:row>
      <xdr:rowOff>29765</xdr:rowOff>
    </xdr:from>
    <xdr:to>
      <xdr:col>1</xdr:col>
      <xdr:colOff>208359</xdr:colOff>
      <xdr:row>47</xdr:row>
      <xdr:rowOff>142875</xdr:rowOff>
    </xdr:to>
    <xdr:sp macro="" textlink="">
      <xdr:nvSpPr>
        <xdr:cNvPr id="26" name="円/楕円 25"/>
        <xdr:cNvSpPr/>
      </xdr:nvSpPr>
      <xdr:spPr>
        <a:xfrm rot="20587540">
          <a:off x="47625" y="8018859"/>
          <a:ext cx="386953" cy="285750"/>
        </a:xfrm>
        <a:prstGeom prst="ellipse">
          <a:avLst/>
        </a:prstGeom>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endParaRPr lang="ja-JP" altLang="en-US"/>
        </a:p>
      </xdr:txBody>
    </xdr:sp>
    <xdr:clientData/>
  </xdr:twoCellAnchor>
  <xdr:twoCellAnchor>
    <xdr:from>
      <xdr:col>0</xdr:col>
      <xdr:colOff>89297</xdr:colOff>
      <xdr:row>45</xdr:row>
      <xdr:rowOff>166688</xdr:rowOff>
    </xdr:from>
    <xdr:to>
      <xdr:col>2</xdr:col>
      <xdr:colOff>17859</xdr:colOff>
      <xdr:row>48</xdr:row>
      <xdr:rowOff>11906</xdr:rowOff>
    </xdr:to>
    <xdr:sp macro="" textlink="">
      <xdr:nvSpPr>
        <xdr:cNvPr id="27" name="テキスト ボックス 26"/>
        <xdr:cNvSpPr txBox="1"/>
      </xdr:nvSpPr>
      <xdr:spPr>
        <a:xfrm>
          <a:off x="89297" y="7983141"/>
          <a:ext cx="381000" cy="363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chemeClr val="bg1"/>
              </a:solidFill>
            </a:rPr>
            <a:t>３</a:t>
          </a:r>
        </a:p>
      </xdr:txBody>
    </xdr:sp>
    <xdr:clientData/>
  </xdr:twoCellAnchor>
  <xdr:twoCellAnchor editAs="oneCell">
    <xdr:from>
      <xdr:col>2</xdr:col>
      <xdr:colOff>0</xdr:colOff>
      <xdr:row>65</xdr:row>
      <xdr:rowOff>0</xdr:rowOff>
    </xdr:from>
    <xdr:to>
      <xdr:col>15</xdr:col>
      <xdr:colOff>47625</xdr:colOff>
      <xdr:row>76</xdr:row>
      <xdr:rowOff>76199</xdr:rowOff>
    </xdr:to>
    <xdr:pic>
      <xdr:nvPicPr>
        <xdr:cNvPr id="12395" name="図 2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5300" y="15821025"/>
          <a:ext cx="3267075" cy="196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73</xdr:row>
      <xdr:rowOff>0</xdr:rowOff>
    </xdr:from>
    <xdr:to>
      <xdr:col>29</xdr:col>
      <xdr:colOff>161925</xdr:colOff>
      <xdr:row>75</xdr:row>
      <xdr:rowOff>85725</xdr:rowOff>
    </xdr:to>
    <xdr:pic>
      <xdr:nvPicPr>
        <xdr:cNvPr id="12396" name="図 30"/>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62400" y="17192625"/>
          <a:ext cx="33813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209550</xdr:colOff>
      <xdr:row>20</xdr:row>
      <xdr:rowOff>19050</xdr:rowOff>
    </xdr:from>
    <xdr:to>
      <xdr:col>15</xdr:col>
      <xdr:colOff>180975</xdr:colOff>
      <xdr:row>31</xdr:row>
      <xdr:rowOff>142875</xdr:rowOff>
    </xdr:to>
    <xdr:pic>
      <xdr:nvPicPr>
        <xdr:cNvPr id="12397" name="図 3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9550" y="3495675"/>
          <a:ext cx="3686175"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65483</xdr:colOff>
      <xdr:row>17</xdr:row>
      <xdr:rowOff>83343</xdr:rowOff>
    </xdr:from>
    <xdr:to>
      <xdr:col>7</xdr:col>
      <xdr:colOff>77390</xdr:colOff>
      <xdr:row>20</xdr:row>
      <xdr:rowOff>59530</xdr:rowOff>
    </xdr:to>
    <xdr:sp macro="" textlink="">
      <xdr:nvSpPr>
        <xdr:cNvPr id="2" name="角丸四角形吹き出し 1"/>
        <xdr:cNvSpPr/>
      </xdr:nvSpPr>
      <xdr:spPr>
        <a:xfrm>
          <a:off x="291702" y="3065859"/>
          <a:ext cx="1369219" cy="494109"/>
        </a:xfrm>
        <a:prstGeom prst="wedgeRoundRectCallout">
          <a:avLst>
            <a:gd name="adj1" fmla="val -22916"/>
            <a:gd name="adj2" fmla="val 92680"/>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800">
              <a:solidFill>
                <a:sysClr val="windowText" lastClr="000000"/>
              </a:solidFill>
            </a:rPr>
            <a:t>当該現場の工事番号や工事名または現場名を入力</a:t>
          </a:r>
          <a:endParaRPr kumimoji="1" lang="en-US" altLang="ja-JP" sz="800">
            <a:solidFill>
              <a:sysClr val="windowText" lastClr="000000"/>
            </a:solidFill>
          </a:endParaRPr>
        </a:p>
        <a:p>
          <a:pPr algn="l"/>
          <a:endParaRPr kumimoji="1" lang="ja-JP" altLang="en-US" sz="800">
            <a:solidFill>
              <a:sysClr val="windowText" lastClr="000000"/>
            </a:solidFill>
          </a:endParaRPr>
        </a:p>
      </xdr:txBody>
    </xdr:sp>
    <xdr:clientData/>
  </xdr:twoCellAnchor>
  <xdr:twoCellAnchor>
    <xdr:from>
      <xdr:col>7</xdr:col>
      <xdr:colOff>166686</xdr:colOff>
      <xdr:row>17</xdr:row>
      <xdr:rowOff>77390</xdr:rowOff>
    </xdr:from>
    <xdr:to>
      <xdr:col>15</xdr:col>
      <xdr:colOff>11906</xdr:colOff>
      <xdr:row>20</xdr:row>
      <xdr:rowOff>53577</xdr:rowOff>
    </xdr:to>
    <xdr:sp macro="" textlink="">
      <xdr:nvSpPr>
        <xdr:cNvPr id="17" name="角丸四角形吹き出し 16"/>
        <xdr:cNvSpPr/>
      </xdr:nvSpPr>
      <xdr:spPr>
        <a:xfrm>
          <a:off x="1750217" y="3059906"/>
          <a:ext cx="1654970" cy="494109"/>
        </a:xfrm>
        <a:prstGeom prst="wedgeRoundRectCallout">
          <a:avLst>
            <a:gd name="adj1" fmla="val -17295"/>
            <a:gd name="adj2" fmla="val 102318"/>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800">
              <a:solidFill>
                <a:sysClr val="windowText" lastClr="000000"/>
              </a:solidFill>
            </a:rPr>
            <a:t>当該現場の工種を</a:t>
          </a:r>
          <a:r>
            <a:rPr kumimoji="1" lang="en-US" altLang="ja-JP" sz="800">
              <a:solidFill>
                <a:sysClr val="windowText" lastClr="000000"/>
              </a:solidFill>
            </a:rPr>
            <a:t>A</a:t>
          </a:r>
          <a:r>
            <a:rPr kumimoji="1" lang="ja-JP" altLang="en-US" sz="800">
              <a:solidFill>
                <a:sysClr val="windowText" lastClr="000000"/>
              </a:solidFill>
            </a:rPr>
            <a:t>～</a:t>
          </a:r>
          <a:r>
            <a:rPr kumimoji="1" lang="en-US" altLang="ja-JP" sz="800">
              <a:solidFill>
                <a:sysClr val="windowText" lastClr="000000"/>
              </a:solidFill>
            </a:rPr>
            <a:t>Ⅲ</a:t>
          </a:r>
          <a:r>
            <a:rPr kumimoji="1" lang="ja-JP" altLang="en-US" sz="800">
              <a:solidFill>
                <a:sysClr val="windowText" lastClr="000000"/>
              </a:solidFill>
            </a:rPr>
            <a:t>の中から選択して、☑する</a:t>
          </a:r>
          <a:r>
            <a:rPr kumimoji="1" lang="en-US" altLang="ja-JP" sz="800">
              <a:solidFill>
                <a:sysClr val="windowText" lastClr="000000"/>
              </a:solidFill>
            </a:rPr>
            <a:t>(</a:t>
          </a:r>
          <a:r>
            <a:rPr kumimoji="1" lang="ja-JP" altLang="en-US" sz="800">
              <a:solidFill>
                <a:sysClr val="windowText" lastClr="000000"/>
              </a:solidFill>
            </a:rPr>
            <a:t>複数可</a:t>
          </a:r>
          <a:r>
            <a:rPr kumimoji="1" lang="en-US" altLang="ja-JP" sz="800">
              <a:solidFill>
                <a:sysClr val="windowText" lastClr="000000"/>
              </a:solidFill>
            </a:rPr>
            <a:t>)</a:t>
          </a:r>
          <a:endParaRPr kumimoji="1" lang="ja-JP" altLang="en-US" sz="800">
            <a:solidFill>
              <a:sysClr val="windowText" lastClr="000000"/>
            </a:solidFill>
          </a:endParaRPr>
        </a:p>
      </xdr:txBody>
    </xdr:sp>
    <xdr:clientData/>
  </xdr:twoCellAnchor>
  <xdr:twoCellAnchor editAs="oneCell">
    <xdr:from>
      <xdr:col>13</xdr:col>
      <xdr:colOff>0</xdr:colOff>
      <xdr:row>112</xdr:row>
      <xdr:rowOff>0</xdr:rowOff>
    </xdr:from>
    <xdr:to>
      <xdr:col>23</xdr:col>
      <xdr:colOff>85725</xdr:colOff>
      <xdr:row>114</xdr:row>
      <xdr:rowOff>133350</xdr:rowOff>
    </xdr:to>
    <xdr:pic>
      <xdr:nvPicPr>
        <xdr:cNvPr id="12400" name="図 32" descr="01舞ロゴ英+社名(青).jpg"/>
        <xdr:cNvPicPr>
          <a:picLocks noChangeAspect="1" noChangeArrowheads="1"/>
        </xdr:cNvPicPr>
      </xdr:nvPicPr>
      <xdr:blipFill>
        <a:blip xmlns:r="http://schemas.openxmlformats.org/officeDocument/2006/relationships" r:embed="rId7" cstate="print">
          <a:clrChange>
            <a:clrFrom>
              <a:srgbClr val="FFFDFC"/>
            </a:clrFrom>
            <a:clrTo>
              <a:srgbClr val="FFFDFC">
                <a:alpha val="0"/>
              </a:srgbClr>
            </a:clrTo>
          </a:clrChange>
          <a:extLst>
            <a:ext uri="{28A0092B-C50C-407E-A947-70E740481C1C}">
              <a14:useLocalDpi xmlns:a14="http://schemas.microsoft.com/office/drawing/2010/main" val="0"/>
            </a:ext>
          </a:extLst>
        </a:blip>
        <a:srcRect l="10606" t="23711" r="32948" b="61275"/>
        <a:stretch>
          <a:fillRect/>
        </a:stretch>
      </xdr:blipFill>
      <xdr:spPr bwMode="auto">
        <a:xfrm>
          <a:off x="3219450" y="23879175"/>
          <a:ext cx="25622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5</xdr:row>
          <xdr:rowOff>171450</xdr:rowOff>
        </xdr:from>
        <xdr:to>
          <xdr:col>8</xdr:col>
          <xdr:colOff>76200</xdr:colOff>
          <xdr:row>7</xdr:row>
          <xdr:rowOff>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xdr:row>
          <xdr:rowOff>28575</xdr:rowOff>
        </xdr:from>
        <xdr:to>
          <xdr:col>10</xdr:col>
          <xdr:colOff>133350</xdr:colOff>
          <xdr:row>7</xdr:row>
          <xdr:rowOff>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B</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xdr:row>
          <xdr:rowOff>19050</xdr:rowOff>
        </xdr:from>
        <xdr:to>
          <xdr:col>12</xdr:col>
          <xdr:colOff>66675</xdr:colOff>
          <xdr:row>7</xdr:row>
          <xdr:rowOff>0</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xdr:row>
          <xdr:rowOff>28575</xdr:rowOff>
        </xdr:from>
        <xdr:to>
          <xdr:col>14</xdr:col>
          <xdr:colOff>57150</xdr:colOff>
          <xdr:row>7</xdr:row>
          <xdr:rowOff>9525</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6</xdr:row>
          <xdr:rowOff>19050</xdr:rowOff>
        </xdr:from>
        <xdr:to>
          <xdr:col>16</xdr:col>
          <xdr:colOff>57150</xdr:colOff>
          <xdr:row>7</xdr:row>
          <xdr:rowOff>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6</xdr:row>
          <xdr:rowOff>28575</xdr:rowOff>
        </xdr:from>
        <xdr:to>
          <xdr:col>18</xdr:col>
          <xdr:colOff>19050</xdr:colOff>
          <xdr:row>7</xdr:row>
          <xdr:rowOff>9525</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xdr:row>
          <xdr:rowOff>19050</xdr:rowOff>
        </xdr:from>
        <xdr:to>
          <xdr:col>20</xdr:col>
          <xdr:colOff>47625</xdr:colOff>
          <xdr:row>7</xdr:row>
          <xdr:rowOff>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xdr:row>
          <xdr:rowOff>9525</xdr:rowOff>
        </xdr:from>
        <xdr:to>
          <xdr:col>22</xdr:col>
          <xdr:colOff>66675</xdr:colOff>
          <xdr:row>6</xdr:row>
          <xdr:rowOff>161925</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H</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6</xdr:row>
          <xdr:rowOff>9525</xdr:rowOff>
        </xdr:from>
        <xdr:to>
          <xdr:col>24</xdr:col>
          <xdr:colOff>76200</xdr:colOff>
          <xdr:row>6</xdr:row>
          <xdr:rowOff>161925</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228600</xdr:colOff>
          <xdr:row>6</xdr:row>
          <xdr:rowOff>19050</xdr:rowOff>
        </xdr:from>
        <xdr:to>
          <xdr:col>26</xdr:col>
          <xdr:colOff>9525</xdr:colOff>
          <xdr:row>7</xdr:row>
          <xdr:rowOff>0</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J</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xdr:row>
          <xdr:rowOff>171450</xdr:rowOff>
        </xdr:from>
        <xdr:to>
          <xdr:col>8</xdr:col>
          <xdr:colOff>76200</xdr:colOff>
          <xdr:row>8</xdr:row>
          <xdr:rowOff>9525</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K</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7</xdr:row>
          <xdr:rowOff>28575</xdr:rowOff>
        </xdr:from>
        <xdr:to>
          <xdr:col>10</xdr:col>
          <xdr:colOff>133350</xdr:colOff>
          <xdr:row>8</xdr:row>
          <xdr:rowOff>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xdr:row>
          <xdr:rowOff>19050</xdr:rowOff>
        </xdr:from>
        <xdr:to>
          <xdr:col>12</xdr:col>
          <xdr:colOff>66675</xdr:colOff>
          <xdr:row>8</xdr:row>
          <xdr:rowOff>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M</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xdr:row>
          <xdr:rowOff>28575</xdr:rowOff>
        </xdr:from>
        <xdr:to>
          <xdr:col>14</xdr:col>
          <xdr:colOff>57150</xdr:colOff>
          <xdr:row>8</xdr:row>
          <xdr:rowOff>9525</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xdr:row>
          <xdr:rowOff>19050</xdr:rowOff>
        </xdr:from>
        <xdr:to>
          <xdr:col>16</xdr:col>
          <xdr:colOff>57150</xdr:colOff>
          <xdr:row>8</xdr:row>
          <xdr:rowOff>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7</xdr:row>
          <xdr:rowOff>28575</xdr:rowOff>
        </xdr:from>
        <xdr:to>
          <xdr:col>18</xdr:col>
          <xdr:colOff>19050</xdr:colOff>
          <xdr:row>8</xdr:row>
          <xdr:rowOff>9525</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P</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xdr:row>
          <xdr:rowOff>19050</xdr:rowOff>
        </xdr:from>
        <xdr:to>
          <xdr:col>20</xdr:col>
          <xdr:colOff>47625</xdr:colOff>
          <xdr:row>8</xdr:row>
          <xdr:rowOff>0</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Q</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7</xdr:row>
          <xdr:rowOff>9525</xdr:rowOff>
        </xdr:from>
        <xdr:to>
          <xdr:col>22</xdr:col>
          <xdr:colOff>66675</xdr:colOff>
          <xdr:row>7</xdr:row>
          <xdr:rowOff>161925</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7</xdr:row>
          <xdr:rowOff>9525</xdr:rowOff>
        </xdr:from>
        <xdr:to>
          <xdr:col>24</xdr:col>
          <xdr:colOff>76200</xdr:colOff>
          <xdr:row>7</xdr:row>
          <xdr:rowOff>161925</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228600</xdr:colOff>
          <xdr:row>7</xdr:row>
          <xdr:rowOff>19050</xdr:rowOff>
        </xdr:from>
        <xdr:to>
          <xdr:col>26</xdr:col>
          <xdr:colOff>9525</xdr:colOff>
          <xdr:row>8</xdr:row>
          <xdr:rowOff>0</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xdr:row>
          <xdr:rowOff>171450</xdr:rowOff>
        </xdr:from>
        <xdr:to>
          <xdr:col>8</xdr:col>
          <xdr:colOff>76200</xdr:colOff>
          <xdr:row>9</xdr:row>
          <xdr:rowOff>9525</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U</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8</xdr:row>
          <xdr:rowOff>28575</xdr:rowOff>
        </xdr:from>
        <xdr:to>
          <xdr:col>10</xdr:col>
          <xdr:colOff>133350</xdr:colOff>
          <xdr:row>9</xdr:row>
          <xdr:rowOff>0</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V</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xdr:row>
          <xdr:rowOff>19050</xdr:rowOff>
        </xdr:from>
        <xdr:to>
          <xdr:col>12</xdr:col>
          <xdr:colOff>66675</xdr:colOff>
          <xdr:row>9</xdr:row>
          <xdr:rowOff>0</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W</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xdr:row>
          <xdr:rowOff>28575</xdr:rowOff>
        </xdr:from>
        <xdr:to>
          <xdr:col>14</xdr:col>
          <xdr:colOff>57150</xdr:colOff>
          <xdr:row>9</xdr:row>
          <xdr:rowOff>9525</xdr:rowOff>
        </xdr:to>
        <xdr:sp macro="" textlink="">
          <xdr:nvSpPr>
            <xdr:cNvPr id="5181" name="Check Box 61" hidden="1">
              <a:extLst>
                <a:ext uri="{63B3BB69-23CF-44E3-9099-C40C66FF867C}">
                  <a14:compatExt spid="_x0000_s5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X</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8</xdr:row>
          <xdr:rowOff>19050</xdr:rowOff>
        </xdr:from>
        <xdr:to>
          <xdr:col>16</xdr:col>
          <xdr:colOff>57150</xdr:colOff>
          <xdr:row>9</xdr:row>
          <xdr:rowOff>0</xdr:rowOff>
        </xdr:to>
        <xdr:sp macro="" textlink="">
          <xdr:nvSpPr>
            <xdr:cNvPr id="5182" name="Check Box 62" hidden="1">
              <a:extLst>
                <a:ext uri="{63B3BB69-23CF-44E3-9099-C40C66FF867C}">
                  <a14:compatExt spid="_x0000_s5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8</xdr:row>
          <xdr:rowOff>28575</xdr:rowOff>
        </xdr:from>
        <xdr:to>
          <xdr:col>18</xdr:col>
          <xdr:colOff>19050</xdr:colOff>
          <xdr:row>9</xdr:row>
          <xdr:rowOff>9525</xdr:rowOff>
        </xdr:to>
        <xdr:sp macro="" textlink="">
          <xdr:nvSpPr>
            <xdr:cNvPr id="5183" name="Check Box 63" hidden="1">
              <a:extLst>
                <a:ext uri="{63B3BB69-23CF-44E3-9099-C40C66FF867C}">
                  <a14:compatExt spid="_x0000_s5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xdr:row>
          <xdr:rowOff>19050</xdr:rowOff>
        </xdr:from>
        <xdr:to>
          <xdr:col>20</xdr:col>
          <xdr:colOff>47625</xdr:colOff>
          <xdr:row>9</xdr:row>
          <xdr:rowOff>0</xdr:rowOff>
        </xdr:to>
        <xdr:sp macro="" textlink="">
          <xdr:nvSpPr>
            <xdr:cNvPr id="5184" name="Check Box 64" hidden="1">
              <a:extLst>
                <a:ext uri="{63B3BB69-23CF-44E3-9099-C40C66FF867C}">
                  <a14:compatExt spid="_x0000_s5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Ⅰ</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8</xdr:row>
          <xdr:rowOff>9525</xdr:rowOff>
        </xdr:from>
        <xdr:to>
          <xdr:col>22</xdr:col>
          <xdr:colOff>66675</xdr:colOff>
          <xdr:row>8</xdr:row>
          <xdr:rowOff>161925</xdr:rowOff>
        </xdr:to>
        <xdr:sp macro="" textlink="">
          <xdr:nvSpPr>
            <xdr:cNvPr id="5185" name="Check Box 65" hidden="1">
              <a:extLst>
                <a:ext uri="{63B3BB69-23CF-44E3-9099-C40C66FF867C}">
                  <a14:compatExt spid="_x0000_s5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Ⅱ</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8</xdr:row>
          <xdr:rowOff>9525</xdr:rowOff>
        </xdr:from>
        <xdr:to>
          <xdr:col>24</xdr:col>
          <xdr:colOff>76200</xdr:colOff>
          <xdr:row>8</xdr:row>
          <xdr:rowOff>161925</xdr:rowOff>
        </xdr:to>
        <xdr:sp macro="" textlink="">
          <xdr:nvSpPr>
            <xdr:cNvPr id="5186" name="Check Box 66" hidden="1">
              <a:extLst>
                <a:ext uri="{63B3BB69-23CF-44E3-9099-C40C66FF867C}">
                  <a14:compatExt spid="_x0000_s5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Ⅲ</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228600</xdr:colOff>
          <xdr:row>8</xdr:row>
          <xdr:rowOff>19050</xdr:rowOff>
        </xdr:from>
        <xdr:to>
          <xdr:col>26</xdr:col>
          <xdr:colOff>9525</xdr:colOff>
          <xdr:row>9</xdr:row>
          <xdr:rowOff>0</xdr:rowOff>
        </xdr:to>
        <xdr:sp macro="" textlink="">
          <xdr:nvSpPr>
            <xdr:cNvPr id="5187" name="Check Box 67" hidden="1">
              <a:extLst>
                <a:ext uri="{63B3BB69-23CF-44E3-9099-C40C66FF867C}">
                  <a14:compatExt spid="_x0000_s5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35</xdr:row>
          <xdr:rowOff>9525</xdr:rowOff>
        </xdr:from>
        <xdr:to>
          <xdr:col>8</xdr:col>
          <xdr:colOff>85725</xdr:colOff>
          <xdr:row>36</xdr:row>
          <xdr:rowOff>28575</xdr:rowOff>
        </xdr:to>
        <xdr:sp macro="" textlink="">
          <xdr:nvSpPr>
            <xdr:cNvPr id="5314" name="Check Box 194" hidden="1">
              <a:extLst>
                <a:ext uri="{63B3BB69-23CF-44E3-9099-C40C66FF867C}">
                  <a14:compatExt spid="_x0000_s5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35</xdr:row>
          <xdr:rowOff>28575</xdr:rowOff>
        </xdr:from>
        <xdr:to>
          <xdr:col>10</xdr:col>
          <xdr:colOff>133350</xdr:colOff>
          <xdr:row>36</xdr:row>
          <xdr:rowOff>0</xdr:rowOff>
        </xdr:to>
        <xdr:sp macro="" textlink="">
          <xdr:nvSpPr>
            <xdr:cNvPr id="5315" name="Check Box 195" hidden="1">
              <a:extLst>
                <a:ext uri="{63B3BB69-23CF-44E3-9099-C40C66FF867C}">
                  <a14:compatExt spid="_x0000_s5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B</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35</xdr:row>
          <xdr:rowOff>19050</xdr:rowOff>
        </xdr:from>
        <xdr:to>
          <xdr:col>12</xdr:col>
          <xdr:colOff>66675</xdr:colOff>
          <xdr:row>36</xdr:row>
          <xdr:rowOff>0</xdr:rowOff>
        </xdr:to>
        <xdr:sp macro="" textlink="">
          <xdr:nvSpPr>
            <xdr:cNvPr id="5316" name="Check Box 196" hidden="1">
              <a:extLst>
                <a:ext uri="{63B3BB69-23CF-44E3-9099-C40C66FF867C}">
                  <a14:compatExt spid="_x0000_s5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35</xdr:row>
          <xdr:rowOff>28575</xdr:rowOff>
        </xdr:from>
        <xdr:to>
          <xdr:col>14</xdr:col>
          <xdr:colOff>57150</xdr:colOff>
          <xdr:row>36</xdr:row>
          <xdr:rowOff>9525</xdr:rowOff>
        </xdr:to>
        <xdr:sp macro="" textlink="">
          <xdr:nvSpPr>
            <xdr:cNvPr id="5317" name="Check Box 197" hidden="1">
              <a:extLst>
                <a:ext uri="{63B3BB69-23CF-44E3-9099-C40C66FF867C}">
                  <a14:compatExt spid="_x0000_s5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35</xdr:row>
          <xdr:rowOff>19050</xdr:rowOff>
        </xdr:from>
        <xdr:to>
          <xdr:col>16</xdr:col>
          <xdr:colOff>57150</xdr:colOff>
          <xdr:row>36</xdr:row>
          <xdr:rowOff>0</xdr:rowOff>
        </xdr:to>
        <xdr:sp macro="" textlink="">
          <xdr:nvSpPr>
            <xdr:cNvPr id="5318" name="Check Box 198" hidden="1">
              <a:extLst>
                <a:ext uri="{63B3BB69-23CF-44E3-9099-C40C66FF867C}">
                  <a14:compatExt spid="_x0000_s5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35</xdr:row>
          <xdr:rowOff>28575</xdr:rowOff>
        </xdr:from>
        <xdr:to>
          <xdr:col>18</xdr:col>
          <xdr:colOff>19050</xdr:colOff>
          <xdr:row>36</xdr:row>
          <xdr:rowOff>9525</xdr:rowOff>
        </xdr:to>
        <xdr:sp macro="" textlink="">
          <xdr:nvSpPr>
            <xdr:cNvPr id="5319" name="Check Box 199" hidden="1">
              <a:extLst>
                <a:ext uri="{63B3BB69-23CF-44E3-9099-C40C66FF867C}">
                  <a14:compatExt spid="_x0000_s5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35</xdr:row>
          <xdr:rowOff>38100</xdr:rowOff>
        </xdr:from>
        <xdr:to>
          <xdr:col>20</xdr:col>
          <xdr:colOff>161925</xdr:colOff>
          <xdr:row>35</xdr:row>
          <xdr:rowOff>152400</xdr:rowOff>
        </xdr:to>
        <xdr:sp macro="" textlink="">
          <xdr:nvSpPr>
            <xdr:cNvPr id="5320" name="Check Box 200" hidden="1">
              <a:extLst>
                <a:ext uri="{63B3BB69-23CF-44E3-9099-C40C66FF867C}">
                  <a14:compatExt spid="_x0000_s5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35</xdr:row>
          <xdr:rowOff>9525</xdr:rowOff>
        </xdr:from>
        <xdr:to>
          <xdr:col>22</xdr:col>
          <xdr:colOff>66675</xdr:colOff>
          <xdr:row>35</xdr:row>
          <xdr:rowOff>161925</xdr:rowOff>
        </xdr:to>
        <xdr:sp macro="" textlink="">
          <xdr:nvSpPr>
            <xdr:cNvPr id="5321" name="Check Box 201" hidden="1">
              <a:extLst>
                <a:ext uri="{63B3BB69-23CF-44E3-9099-C40C66FF867C}">
                  <a14:compatExt spid="_x0000_s5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H</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35</xdr:row>
          <xdr:rowOff>9525</xdr:rowOff>
        </xdr:from>
        <xdr:to>
          <xdr:col>24</xdr:col>
          <xdr:colOff>76200</xdr:colOff>
          <xdr:row>35</xdr:row>
          <xdr:rowOff>161925</xdr:rowOff>
        </xdr:to>
        <xdr:sp macro="" textlink="">
          <xdr:nvSpPr>
            <xdr:cNvPr id="5322" name="Check Box 202" hidden="1">
              <a:extLst>
                <a:ext uri="{63B3BB69-23CF-44E3-9099-C40C66FF867C}">
                  <a14:compatExt spid="_x0000_s5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228600</xdr:colOff>
          <xdr:row>35</xdr:row>
          <xdr:rowOff>19050</xdr:rowOff>
        </xdr:from>
        <xdr:to>
          <xdr:col>26</xdr:col>
          <xdr:colOff>9525</xdr:colOff>
          <xdr:row>36</xdr:row>
          <xdr:rowOff>0</xdr:rowOff>
        </xdr:to>
        <xdr:sp macro="" textlink="">
          <xdr:nvSpPr>
            <xdr:cNvPr id="5323" name="Check Box 203" hidden="1">
              <a:extLst>
                <a:ext uri="{63B3BB69-23CF-44E3-9099-C40C66FF867C}">
                  <a14:compatExt spid="_x0000_s5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J</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171450</xdr:rowOff>
        </xdr:from>
        <xdr:to>
          <xdr:col>8</xdr:col>
          <xdr:colOff>76200</xdr:colOff>
          <xdr:row>37</xdr:row>
          <xdr:rowOff>9525</xdr:rowOff>
        </xdr:to>
        <xdr:sp macro="" textlink="">
          <xdr:nvSpPr>
            <xdr:cNvPr id="5324" name="Check Box 204" hidden="1">
              <a:extLst>
                <a:ext uri="{63B3BB69-23CF-44E3-9099-C40C66FF867C}">
                  <a14:compatExt spid="_x0000_s5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K</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36</xdr:row>
          <xdr:rowOff>28575</xdr:rowOff>
        </xdr:from>
        <xdr:to>
          <xdr:col>10</xdr:col>
          <xdr:colOff>133350</xdr:colOff>
          <xdr:row>37</xdr:row>
          <xdr:rowOff>0</xdr:rowOff>
        </xdr:to>
        <xdr:sp macro="" textlink="">
          <xdr:nvSpPr>
            <xdr:cNvPr id="5325" name="Check Box 205" hidden="1">
              <a:extLst>
                <a:ext uri="{63B3BB69-23CF-44E3-9099-C40C66FF867C}">
                  <a14:compatExt spid="_x0000_s5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36</xdr:row>
          <xdr:rowOff>19050</xdr:rowOff>
        </xdr:from>
        <xdr:to>
          <xdr:col>12</xdr:col>
          <xdr:colOff>66675</xdr:colOff>
          <xdr:row>37</xdr:row>
          <xdr:rowOff>0</xdr:rowOff>
        </xdr:to>
        <xdr:sp macro="" textlink="">
          <xdr:nvSpPr>
            <xdr:cNvPr id="5326" name="Check Box 206" hidden="1">
              <a:extLst>
                <a:ext uri="{63B3BB69-23CF-44E3-9099-C40C66FF867C}">
                  <a14:compatExt spid="_x0000_s5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M</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36</xdr:row>
          <xdr:rowOff>28575</xdr:rowOff>
        </xdr:from>
        <xdr:to>
          <xdr:col>14</xdr:col>
          <xdr:colOff>57150</xdr:colOff>
          <xdr:row>37</xdr:row>
          <xdr:rowOff>9525</xdr:rowOff>
        </xdr:to>
        <xdr:sp macro="" textlink="">
          <xdr:nvSpPr>
            <xdr:cNvPr id="5327" name="Check Box 207" hidden="1">
              <a:extLst>
                <a:ext uri="{63B3BB69-23CF-44E3-9099-C40C66FF867C}">
                  <a14:compatExt spid="_x0000_s5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36</xdr:row>
          <xdr:rowOff>19050</xdr:rowOff>
        </xdr:from>
        <xdr:to>
          <xdr:col>16</xdr:col>
          <xdr:colOff>57150</xdr:colOff>
          <xdr:row>37</xdr:row>
          <xdr:rowOff>0</xdr:rowOff>
        </xdr:to>
        <xdr:sp macro="" textlink="">
          <xdr:nvSpPr>
            <xdr:cNvPr id="5328" name="Check Box 208" hidden="1">
              <a:extLst>
                <a:ext uri="{63B3BB69-23CF-44E3-9099-C40C66FF867C}">
                  <a14:compatExt spid="_x0000_s5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36</xdr:row>
          <xdr:rowOff>28575</xdr:rowOff>
        </xdr:from>
        <xdr:to>
          <xdr:col>18</xdr:col>
          <xdr:colOff>19050</xdr:colOff>
          <xdr:row>37</xdr:row>
          <xdr:rowOff>9525</xdr:rowOff>
        </xdr:to>
        <xdr:sp macro="" textlink="">
          <xdr:nvSpPr>
            <xdr:cNvPr id="5329" name="Check Box 209" hidden="1">
              <a:extLst>
                <a:ext uri="{63B3BB69-23CF-44E3-9099-C40C66FF867C}">
                  <a14:compatExt spid="_x0000_s5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P</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36</xdr:row>
          <xdr:rowOff>38100</xdr:rowOff>
        </xdr:from>
        <xdr:to>
          <xdr:col>20</xdr:col>
          <xdr:colOff>142875</xdr:colOff>
          <xdr:row>36</xdr:row>
          <xdr:rowOff>161925</xdr:rowOff>
        </xdr:to>
        <xdr:sp macro="" textlink="">
          <xdr:nvSpPr>
            <xdr:cNvPr id="5330" name="Check Box 210" hidden="1">
              <a:extLst>
                <a:ext uri="{63B3BB69-23CF-44E3-9099-C40C66FF867C}">
                  <a14:compatExt spid="_x0000_s5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Q</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36</xdr:row>
          <xdr:rowOff>9525</xdr:rowOff>
        </xdr:from>
        <xdr:to>
          <xdr:col>22</xdr:col>
          <xdr:colOff>66675</xdr:colOff>
          <xdr:row>36</xdr:row>
          <xdr:rowOff>161925</xdr:rowOff>
        </xdr:to>
        <xdr:sp macro="" textlink="">
          <xdr:nvSpPr>
            <xdr:cNvPr id="5331" name="Check Box 211" hidden="1">
              <a:extLst>
                <a:ext uri="{63B3BB69-23CF-44E3-9099-C40C66FF867C}">
                  <a14:compatExt spid="_x0000_s5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36</xdr:row>
          <xdr:rowOff>9525</xdr:rowOff>
        </xdr:from>
        <xdr:to>
          <xdr:col>24</xdr:col>
          <xdr:colOff>76200</xdr:colOff>
          <xdr:row>36</xdr:row>
          <xdr:rowOff>161925</xdr:rowOff>
        </xdr:to>
        <xdr:sp macro="" textlink="">
          <xdr:nvSpPr>
            <xdr:cNvPr id="5332" name="Check Box 212" hidden="1">
              <a:extLst>
                <a:ext uri="{63B3BB69-23CF-44E3-9099-C40C66FF867C}">
                  <a14:compatExt spid="_x0000_s5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228600</xdr:colOff>
          <xdr:row>36</xdr:row>
          <xdr:rowOff>19050</xdr:rowOff>
        </xdr:from>
        <xdr:to>
          <xdr:col>26</xdr:col>
          <xdr:colOff>9525</xdr:colOff>
          <xdr:row>37</xdr:row>
          <xdr:rowOff>0</xdr:rowOff>
        </xdr:to>
        <xdr:sp macro="" textlink="">
          <xdr:nvSpPr>
            <xdr:cNvPr id="5333" name="Check Box 213" hidden="1">
              <a:extLst>
                <a:ext uri="{63B3BB69-23CF-44E3-9099-C40C66FF867C}">
                  <a14:compatExt spid="_x0000_s5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36</xdr:row>
          <xdr:rowOff>171450</xdr:rowOff>
        </xdr:from>
        <xdr:to>
          <xdr:col>8</xdr:col>
          <xdr:colOff>76200</xdr:colOff>
          <xdr:row>38</xdr:row>
          <xdr:rowOff>9525</xdr:rowOff>
        </xdr:to>
        <xdr:sp macro="" textlink="">
          <xdr:nvSpPr>
            <xdr:cNvPr id="5334" name="Check Box 214" hidden="1">
              <a:extLst>
                <a:ext uri="{63B3BB69-23CF-44E3-9099-C40C66FF867C}">
                  <a14:compatExt spid="_x0000_s5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U</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37</xdr:row>
          <xdr:rowOff>28575</xdr:rowOff>
        </xdr:from>
        <xdr:to>
          <xdr:col>10</xdr:col>
          <xdr:colOff>133350</xdr:colOff>
          <xdr:row>38</xdr:row>
          <xdr:rowOff>0</xdr:rowOff>
        </xdr:to>
        <xdr:sp macro="" textlink="">
          <xdr:nvSpPr>
            <xdr:cNvPr id="5335" name="Check Box 215" hidden="1">
              <a:extLst>
                <a:ext uri="{63B3BB69-23CF-44E3-9099-C40C66FF867C}">
                  <a14:compatExt spid="_x0000_s5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V</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37</xdr:row>
          <xdr:rowOff>19050</xdr:rowOff>
        </xdr:from>
        <xdr:to>
          <xdr:col>12</xdr:col>
          <xdr:colOff>66675</xdr:colOff>
          <xdr:row>38</xdr:row>
          <xdr:rowOff>0</xdr:rowOff>
        </xdr:to>
        <xdr:sp macro="" textlink="">
          <xdr:nvSpPr>
            <xdr:cNvPr id="5336" name="Check Box 216" hidden="1">
              <a:extLst>
                <a:ext uri="{63B3BB69-23CF-44E3-9099-C40C66FF867C}">
                  <a14:compatExt spid="_x0000_s5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W</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37</xdr:row>
          <xdr:rowOff>28575</xdr:rowOff>
        </xdr:from>
        <xdr:to>
          <xdr:col>14</xdr:col>
          <xdr:colOff>57150</xdr:colOff>
          <xdr:row>38</xdr:row>
          <xdr:rowOff>9525</xdr:rowOff>
        </xdr:to>
        <xdr:sp macro="" textlink="">
          <xdr:nvSpPr>
            <xdr:cNvPr id="5337" name="Check Box 217" hidden="1">
              <a:extLst>
                <a:ext uri="{63B3BB69-23CF-44E3-9099-C40C66FF867C}">
                  <a14:compatExt spid="_x0000_s5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X</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37</xdr:row>
          <xdr:rowOff>19050</xdr:rowOff>
        </xdr:from>
        <xdr:to>
          <xdr:col>16</xdr:col>
          <xdr:colOff>57150</xdr:colOff>
          <xdr:row>38</xdr:row>
          <xdr:rowOff>0</xdr:rowOff>
        </xdr:to>
        <xdr:sp macro="" textlink="">
          <xdr:nvSpPr>
            <xdr:cNvPr id="5338" name="Check Box 218" hidden="1">
              <a:extLst>
                <a:ext uri="{63B3BB69-23CF-44E3-9099-C40C66FF867C}">
                  <a14:compatExt spid="_x0000_s5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37</xdr:row>
          <xdr:rowOff>28575</xdr:rowOff>
        </xdr:from>
        <xdr:to>
          <xdr:col>18</xdr:col>
          <xdr:colOff>19050</xdr:colOff>
          <xdr:row>38</xdr:row>
          <xdr:rowOff>9525</xdr:rowOff>
        </xdr:to>
        <xdr:sp macro="" textlink="">
          <xdr:nvSpPr>
            <xdr:cNvPr id="5339" name="Check Box 219" hidden="1">
              <a:extLst>
                <a:ext uri="{63B3BB69-23CF-44E3-9099-C40C66FF867C}">
                  <a14:compatExt spid="_x0000_s5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37</xdr:row>
          <xdr:rowOff>19050</xdr:rowOff>
        </xdr:from>
        <xdr:to>
          <xdr:col>20</xdr:col>
          <xdr:colOff>95250</xdr:colOff>
          <xdr:row>37</xdr:row>
          <xdr:rowOff>152400</xdr:rowOff>
        </xdr:to>
        <xdr:sp macro="" textlink="">
          <xdr:nvSpPr>
            <xdr:cNvPr id="5340" name="Check Box 220" hidden="1">
              <a:extLst>
                <a:ext uri="{63B3BB69-23CF-44E3-9099-C40C66FF867C}">
                  <a14:compatExt spid="_x0000_s5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Ⅰ</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37</xdr:row>
          <xdr:rowOff>9525</xdr:rowOff>
        </xdr:from>
        <xdr:to>
          <xdr:col>22</xdr:col>
          <xdr:colOff>66675</xdr:colOff>
          <xdr:row>37</xdr:row>
          <xdr:rowOff>161925</xdr:rowOff>
        </xdr:to>
        <xdr:sp macro="" textlink="">
          <xdr:nvSpPr>
            <xdr:cNvPr id="5341" name="Check Box 221" hidden="1">
              <a:extLst>
                <a:ext uri="{63B3BB69-23CF-44E3-9099-C40C66FF867C}">
                  <a14:compatExt spid="_x0000_s5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Ⅱ</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37</xdr:row>
          <xdr:rowOff>9525</xdr:rowOff>
        </xdr:from>
        <xdr:to>
          <xdr:col>24</xdr:col>
          <xdr:colOff>76200</xdr:colOff>
          <xdr:row>37</xdr:row>
          <xdr:rowOff>161925</xdr:rowOff>
        </xdr:to>
        <xdr:sp macro="" textlink="">
          <xdr:nvSpPr>
            <xdr:cNvPr id="5342" name="Check Box 222" hidden="1">
              <a:extLst>
                <a:ext uri="{63B3BB69-23CF-44E3-9099-C40C66FF867C}">
                  <a14:compatExt spid="_x0000_s5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Ⅲ</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228600</xdr:colOff>
          <xdr:row>37</xdr:row>
          <xdr:rowOff>19050</xdr:rowOff>
        </xdr:from>
        <xdr:to>
          <xdr:col>26</xdr:col>
          <xdr:colOff>9525</xdr:colOff>
          <xdr:row>38</xdr:row>
          <xdr:rowOff>0</xdr:rowOff>
        </xdr:to>
        <xdr:sp macro="" textlink="">
          <xdr:nvSpPr>
            <xdr:cNvPr id="5343" name="Check Box 223" hidden="1">
              <a:extLst>
                <a:ext uri="{63B3BB69-23CF-44E3-9099-C40C66FF867C}">
                  <a14:compatExt spid="_x0000_s5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xdr:row>
          <xdr:rowOff>161925</xdr:rowOff>
        </xdr:from>
        <xdr:to>
          <xdr:col>8</xdr:col>
          <xdr:colOff>76200</xdr:colOff>
          <xdr:row>39</xdr:row>
          <xdr:rowOff>9525</xdr:rowOff>
        </xdr:to>
        <xdr:sp macro="" textlink="">
          <xdr:nvSpPr>
            <xdr:cNvPr id="5344" name="Check Box 224" hidden="1">
              <a:extLst>
                <a:ext uri="{63B3BB69-23CF-44E3-9099-C40C66FF867C}">
                  <a14:compatExt spid="_x0000_s5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38</xdr:row>
          <xdr:rowOff>19050</xdr:rowOff>
        </xdr:from>
        <xdr:to>
          <xdr:col>10</xdr:col>
          <xdr:colOff>133350</xdr:colOff>
          <xdr:row>39</xdr:row>
          <xdr:rowOff>9525</xdr:rowOff>
        </xdr:to>
        <xdr:sp macro="" textlink="">
          <xdr:nvSpPr>
            <xdr:cNvPr id="5345" name="Check Box 225" hidden="1">
              <a:extLst>
                <a:ext uri="{63B3BB69-23CF-44E3-9099-C40C66FF867C}">
                  <a14:compatExt spid="_x0000_s5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38</xdr:row>
          <xdr:rowOff>19050</xdr:rowOff>
        </xdr:from>
        <xdr:to>
          <xdr:col>12</xdr:col>
          <xdr:colOff>66675</xdr:colOff>
          <xdr:row>39</xdr:row>
          <xdr:rowOff>9525</xdr:rowOff>
        </xdr:to>
        <xdr:sp macro="" textlink="">
          <xdr:nvSpPr>
            <xdr:cNvPr id="5346" name="Check Box 226" hidden="1">
              <a:extLst>
                <a:ext uri="{63B3BB69-23CF-44E3-9099-C40C66FF867C}">
                  <a14:compatExt spid="_x0000_s5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38</xdr:row>
          <xdr:rowOff>19050</xdr:rowOff>
        </xdr:from>
        <xdr:to>
          <xdr:col>16</xdr:col>
          <xdr:colOff>57150</xdr:colOff>
          <xdr:row>39</xdr:row>
          <xdr:rowOff>9525</xdr:rowOff>
        </xdr:to>
        <xdr:sp macro="" textlink="">
          <xdr:nvSpPr>
            <xdr:cNvPr id="5347" name="Check Box 227" hidden="1">
              <a:extLst>
                <a:ext uri="{63B3BB69-23CF-44E3-9099-C40C66FF867C}">
                  <a14:compatExt spid="_x0000_s5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Ⅸ</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38</xdr:row>
          <xdr:rowOff>19050</xdr:rowOff>
        </xdr:from>
        <xdr:to>
          <xdr:col>18</xdr:col>
          <xdr:colOff>19050</xdr:colOff>
          <xdr:row>39</xdr:row>
          <xdr:rowOff>9525</xdr:rowOff>
        </xdr:to>
        <xdr:sp macro="" textlink="">
          <xdr:nvSpPr>
            <xdr:cNvPr id="5348" name="Check Box 228" hidden="1">
              <a:extLst>
                <a:ext uri="{63B3BB69-23CF-44E3-9099-C40C66FF867C}">
                  <a14:compatExt spid="_x0000_s5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38</xdr:row>
          <xdr:rowOff>0</xdr:rowOff>
        </xdr:from>
        <xdr:to>
          <xdr:col>22</xdr:col>
          <xdr:colOff>66675</xdr:colOff>
          <xdr:row>38</xdr:row>
          <xdr:rowOff>152400</xdr:rowOff>
        </xdr:to>
        <xdr:sp macro="" textlink="">
          <xdr:nvSpPr>
            <xdr:cNvPr id="5350" name="Check Box 230" hidden="1">
              <a:extLst>
                <a:ext uri="{63B3BB69-23CF-44E3-9099-C40C66FF867C}">
                  <a14:compatExt spid="_x0000_s5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β</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38</xdr:row>
          <xdr:rowOff>0</xdr:rowOff>
        </xdr:from>
        <xdr:to>
          <xdr:col>24</xdr:col>
          <xdr:colOff>76200</xdr:colOff>
          <xdr:row>38</xdr:row>
          <xdr:rowOff>152400</xdr:rowOff>
        </xdr:to>
        <xdr:sp macro="" textlink="">
          <xdr:nvSpPr>
            <xdr:cNvPr id="5351" name="Check Box 231" hidden="1">
              <a:extLst>
                <a:ext uri="{63B3BB69-23CF-44E3-9099-C40C66FF867C}">
                  <a14:compatExt spid="_x0000_s5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228600</xdr:colOff>
          <xdr:row>38</xdr:row>
          <xdr:rowOff>9525</xdr:rowOff>
        </xdr:from>
        <xdr:to>
          <xdr:col>26</xdr:col>
          <xdr:colOff>9525</xdr:colOff>
          <xdr:row>38</xdr:row>
          <xdr:rowOff>161925</xdr:rowOff>
        </xdr:to>
        <xdr:sp macro="" textlink="">
          <xdr:nvSpPr>
            <xdr:cNvPr id="5352" name="Check Box 232" hidden="1">
              <a:extLst>
                <a:ext uri="{63B3BB69-23CF-44E3-9099-C40C66FF867C}">
                  <a14:compatExt spid="_x0000_s5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θ</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xdr:row>
          <xdr:rowOff>171450</xdr:rowOff>
        </xdr:from>
        <xdr:to>
          <xdr:col>8</xdr:col>
          <xdr:colOff>76200</xdr:colOff>
          <xdr:row>39</xdr:row>
          <xdr:rowOff>9525</xdr:rowOff>
        </xdr:to>
        <xdr:sp macro="" textlink="">
          <xdr:nvSpPr>
            <xdr:cNvPr id="5353" name="Check Box 233" hidden="1">
              <a:extLst>
                <a:ext uri="{63B3BB69-23CF-44E3-9099-C40C66FF867C}">
                  <a14:compatExt spid="_x0000_s5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38</xdr:row>
          <xdr:rowOff>28575</xdr:rowOff>
        </xdr:from>
        <xdr:to>
          <xdr:col>10</xdr:col>
          <xdr:colOff>133350</xdr:colOff>
          <xdr:row>39</xdr:row>
          <xdr:rowOff>9525</xdr:rowOff>
        </xdr:to>
        <xdr:sp macro="" textlink="">
          <xdr:nvSpPr>
            <xdr:cNvPr id="5354" name="Check Box 234" hidden="1">
              <a:extLst>
                <a:ext uri="{63B3BB69-23CF-44E3-9099-C40C66FF867C}">
                  <a14:compatExt spid="_x0000_s5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Ⅵ</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38</xdr:row>
          <xdr:rowOff>19050</xdr:rowOff>
        </xdr:from>
        <xdr:to>
          <xdr:col>12</xdr:col>
          <xdr:colOff>66675</xdr:colOff>
          <xdr:row>39</xdr:row>
          <xdr:rowOff>9525</xdr:rowOff>
        </xdr:to>
        <xdr:sp macro="" textlink="">
          <xdr:nvSpPr>
            <xdr:cNvPr id="5355" name="Check Box 235" hidden="1">
              <a:extLst>
                <a:ext uri="{63B3BB69-23CF-44E3-9099-C40C66FF867C}">
                  <a14:compatExt spid="_x0000_s5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Ⅶ</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38</xdr:row>
          <xdr:rowOff>19050</xdr:rowOff>
        </xdr:from>
        <xdr:to>
          <xdr:col>14</xdr:col>
          <xdr:colOff>57150</xdr:colOff>
          <xdr:row>39</xdr:row>
          <xdr:rowOff>9525</xdr:rowOff>
        </xdr:to>
        <xdr:sp macro="" textlink="">
          <xdr:nvSpPr>
            <xdr:cNvPr id="5356" name="Check Box 236" hidden="1">
              <a:extLst>
                <a:ext uri="{63B3BB69-23CF-44E3-9099-C40C66FF867C}">
                  <a14:compatExt spid="_x0000_s5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Ⅷ</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38</xdr:row>
          <xdr:rowOff>19050</xdr:rowOff>
        </xdr:from>
        <xdr:to>
          <xdr:col>20</xdr:col>
          <xdr:colOff>123825</xdr:colOff>
          <xdr:row>38</xdr:row>
          <xdr:rowOff>161925</xdr:rowOff>
        </xdr:to>
        <xdr:sp macro="" textlink="">
          <xdr:nvSpPr>
            <xdr:cNvPr id="5357" name="Check Box 237" hidden="1">
              <a:extLst>
                <a:ext uri="{63B3BB69-23CF-44E3-9099-C40C66FF867C}">
                  <a14:compatExt spid="_x0000_s5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α</a:t>
              </a:r>
            </a:p>
          </xdr:txBody>
        </xdr:sp>
        <xdr:clientData fLocksWithSheet="0"/>
      </xdr:twoCellAnchor>
    </mc:Choice>
    <mc:Fallback/>
  </mc:AlternateContent>
  <xdr:twoCellAnchor>
    <xdr:from>
      <xdr:col>6</xdr:col>
      <xdr:colOff>39414</xdr:colOff>
      <xdr:row>16</xdr:row>
      <xdr:rowOff>131379</xdr:rowOff>
    </xdr:from>
    <xdr:to>
      <xdr:col>15</xdr:col>
      <xdr:colOff>177362</xdr:colOff>
      <xdr:row>21</xdr:row>
      <xdr:rowOff>105103</xdr:rowOff>
    </xdr:to>
    <xdr:sp macro="" textlink="">
      <xdr:nvSpPr>
        <xdr:cNvPr id="75" name="角丸四角形吹き出し 74"/>
        <xdr:cNvSpPr/>
      </xdr:nvSpPr>
      <xdr:spPr>
        <a:xfrm>
          <a:off x="1537138" y="2844362"/>
          <a:ext cx="2384534" cy="696310"/>
        </a:xfrm>
        <a:prstGeom prst="wedgeRoundRectCallout">
          <a:avLst>
            <a:gd name="adj1" fmla="val -21108"/>
            <a:gd name="adj2" fmla="val -68452"/>
            <a:gd name="adj3" fmla="val 16667"/>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kumimoji="1" lang="ja-JP" altLang="en-US" sz="1400"/>
            <a:t>Ａ・</a:t>
          </a:r>
          <a:r>
            <a:rPr kumimoji="1" lang="en-US" altLang="ja-JP" sz="1400"/>
            <a:t>B</a:t>
          </a:r>
          <a:r>
            <a:rPr kumimoji="1" lang="ja-JP" altLang="en-US" sz="1400"/>
            <a:t>・</a:t>
          </a:r>
          <a:r>
            <a:rPr kumimoji="1" lang="en-US" altLang="ja-JP" sz="1400"/>
            <a:t>C</a:t>
          </a:r>
          <a:r>
            <a:rPr kumimoji="1" lang="ja-JP" altLang="en-US" sz="1400"/>
            <a:t>　のみ操作できます。</a:t>
          </a:r>
          <a:endParaRPr kumimoji="1" lang="en-US" altLang="ja-JP" sz="1400"/>
        </a:p>
        <a:p>
          <a:pPr algn="l"/>
          <a:r>
            <a:rPr kumimoji="1" lang="ja-JP" altLang="en-US" sz="1400"/>
            <a:t>お試しください♬</a:t>
          </a:r>
        </a:p>
      </xdr:txBody>
    </xdr:sp>
    <xdr:clientData/>
  </xdr:twoCellAnchor>
  <xdr:twoCellAnchor>
    <xdr:from>
      <xdr:col>6</xdr:col>
      <xdr:colOff>72259</xdr:colOff>
      <xdr:row>46</xdr:row>
      <xdr:rowOff>39413</xdr:rowOff>
    </xdr:from>
    <xdr:to>
      <xdr:col>15</xdr:col>
      <xdr:colOff>210207</xdr:colOff>
      <xdr:row>51</xdr:row>
      <xdr:rowOff>13137</xdr:rowOff>
    </xdr:to>
    <xdr:sp macro="" textlink="">
      <xdr:nvSpPr>
        <xdr:cNvPr id="76" name="角丸四角形吹き出し 75"/>
        <xdr:cNvSpPr/>
      </xdr:nvSpPr>
      <xdr:spPr>
        <a:xfrm>
          <a:off x="1569983" y="7541172"/>
          <a:ext cx="2384534" cy="696310"/>
        </a:xfrm>
        <a:prstGeom prst="wedgeRoundRectCallout">
          <a:avLst>
            <a:gd name="adj1" fmla="val -21108"/>
            <a:gd name="adj2" fmla="val -68452"/>
            <a:gd name="adj3" fmla="val 16667"/>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kumimoji="1" lang="ja-JP" altLang="en-US" sz="1400"/>
            <a:t>Ａ・</a:t>
          </a:r>
          <a:r>
            <a:rPr kumimoji="1" lang="en-US" altLang="ja-JP" sz="1400"/>
            <a:t>B</a:t>
          </a:r>
          <a:r>
            <a:rPr kumimoji="1" lang="ja-JP" altLang="en-US" sz="1400"/>
            <a:t>・</a:t>
          </a:r>
          <a:r>
            <a:rPr kumimoji="1" lang="en-US" altLang="ja-JP" sz="1400"/>
            <a:t>C</a:t>
          </a:r>
          <a:r>
            <a:rPr kumimoji="1" lang="ja-JP" altLang="en-US" sz="1400"/>
            <a:t>　のみ操作できます。</a:t>
          </a:r>
          <a:endParaRPr kumimoji="1" lang="en-US" altLang="ja-JP" sz="1400"/>
        </a:p>
        <a:p>
          <a:pPr algn="l"/>
          <a:r>
            <a:rPr kumimoji="1" lang="ja-JP" altLang="en-US" sz="1400"/>
            <a:t>お試しください♬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657224</xdr:colOff>
      <xdr:row>4</xdr:row>
      <xdr:rowOff>57150</xdr:rowOff>
    </xdr:from>
    <xdr:to>
      <xdr:col>34</xdr:col>
      <xdr:colOff>542924</xdr:colOff>
      <xdr:row>8</xdr:row>
      <xdr:rowOff>95250</xdr:rowOff>
    </xdr:to>
    <xdr:sp macro="" textlink="">
      <xdr:nvSpPr>
        <xdr:cNvPr id="2" name="角丸四角形 1"/>
        <xdr:cNvSpPr/>
      </xdr:nvSpPr>
      <xdr:spPr>
        <a:xfrm rot="20580169">
          <a:off x="9172574" y="742950"/>
          <a:ext cx="2114550" cy="723900"/>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kumimoji="1" lang="ja-JP" altLang="en-US" sz="3200"/>
            <a:t>見本</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28575</xdr:colOff>
      <xdr:row>0</xdr:row>
      <xdr:rowOff>142875</xdr:rowOff>
    </xdr:from>
    <xdr:to>
      <xdr:col>31</xdr:col>
      <xdr:colOff>428625</xdr:colOff>
      <xdr:row>1</xdr:row>
      <xdr:rowOff>123825</xdr:rowOff>
    </xdr:to>
    <xdr:sp macro="[0]!建築現場マクロ実行" textlink="" fLocksText="0">
      <xdr:nvSpPr>
        <xdr:cNvPr id="3" name="角丸四角形 2"/>
        <xdr:cNvSpPr/>
      </xdr:nvSpPr>
      <xdr:spPr>
        <a:xfrm>
          <a:off x="8201025" y="142875"/>
          <a:ext cx="742950" cy="24765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1050"/>
            <a:t>実行</a:t>
          </a:r>
        </a:p>
      </xdr:txBody>
    </xdr:sp>
    <xdr:clientData fLocksWithSheet="0"/>
  </xdr:twoCellAnchor>
  <xdr:twoCellAnchor>
    <xdr:from>
      <xdr:col>31</xdr:col>
      <xdr:colOff>561974</xdr:colOff>
      <xdr:row>0</xdr:row>
      <xdr:rowOff>142875</xdr:rowOff>
    </xdr:from>
    <xdr:to>
      <xdr:col>32</xdr:col>
      <xdr:colOff>523875</xdr:colOff>
      <xdr:row>1</xdr:row>
      <xdr:rowOff>114300</xdr:rowOff>
    </xdr:to>
    <xdr:sp macro="[0]!建築現場マクロ削除" textlink="" fLocksText="0">
      <xdr:nvSpPr>
        <xdr:cNvPr id="5" name="角丸四角形 4"/>
        <xdr:cNvSpPr/>
      </xdr:nvSpPr>
      <xdr:spPr>
        <a:xfrm>
          <a:off x="9077324" y="142875"/>
          <a:ext cx="704851" cy="238125"/>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kumimoji="1" lang="ja-JP" altLang="en-US" sz="1050"/>
            <a:t>削除</a:t>
          </a:r>
        </a:p>
      </xdr:txBody>
    </xdr:sp>
    <xdr:clientData fLocksWithSheet="0"/>
  </xdr:twoCellAnchor>
  <xdr:twoCellAnchor>
    <xdr:from>
      <xdr:col>31</xdr:col>
      <xdr:colOff>733425</xdr:colOff>
      <xdr:row>5</xdr:row>
      <xdr:rowOff>57151</xdr:rowOff>
    </xdr:from>
    <xdr:to>
      <xdr:col>34</xdr:col>
      <xdr:colOff>323850</xdr:colOff>
      <xdr:row>9</xdr:row>
      <xdr:rowOff>95251</xdr:rowOff>
    </xdr:to>
    <xdr:sp macro="" textlink="">
      <xdr:nvSpPr>
        <xdr:cNvPr id="2" name="角丸四角形 1"/>
        <xdr:cNvSpPr/>
      </xdr:nvSpPr>
      <xdr:spPr>
        <a:xfrm rot="20274639">
          <a:off x="9248775" y="1104901"/>
          <a:ext cx="1819275" cy="723900"/>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kumimoji="1" lang="ja-JP" altLang="en-US" sz="3200"/>
            <a:t>見本</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3409950</xdr:colOff>
      <xdr:row>1</xdr:row>
      <xdr:rowOff>76200</xdr:rowOff>
    </xdr:from>
    <xdr:to>
      <xdr:col>5</xdr:col>
      <xdr:colOff>4648200</xdr:colOff>
      <xdr:row>2</xdr:row>
      <xdr:rowOff>266700</xdr:rowOff>
    </xdr:to>
    <xdr:sp macro="" textlink="">
      <xdr:nvSpPr>
        <xdr:cNvPr id="3" name="角丸四角形 2"/>
        <xdr:cNvSpPr/>
      </xdr:nvSpPr>
      <xdr:spPr>
        <a:xfrm>
          <a:off x="8982075" y="247650"/>
          <a:ext cx="1238250" cy="409575"/>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kumimoji="1" lang="ja-JP" altLang="en-US" sz="2000"/>
            <a:t>見本</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1733922</xdr:colOff>
      <xdr:row>1</xdr:row>
      <xdr:rowOff>37111</xdr:rowOff>
    </xdr:from>
    <xdr:to>
      <xdr:col>4</xdr:col>
      <xdr:colOff>2295526</xdr:colOff>
      <xdr:row>1</xdr:row>
      <xdr:rowOff>314325</xdr:rowOff>
    </xdr:to>
    <xdr:sp macro="[0]!現場法規制等マクロ実行" textlink="" fLocksText="0">
      <xdr:nvSpPr>
        <xdr:cNvPr id="2" name="角丸四角形 1"/>
        <xdr:cNvSpPr/>
      </xdr:nvSpPr>
      <xdr:spPr>
        <a:xfrm>
          <a:off x="3848472" y="37111"/>
          <a:ext cx="561604" cy="277214"/>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1050"/>
            <a:t>実行</a:t>
          </a:r>
        </a:p>
      </xdr:txBody>
    </xdr:sp>
    <xdr:clientData fLocksWithSheet="0"/>
  </xdr:twoCellAnchor>
  <xdr:twoCellAnchor>
    <xdr:from>
      <xdr:col>4</xdr:col>
      <xdr:colOff>2365745</xdr:colOff>
      <xdr:row>1</xdr:row>
      <xdr:rowOff>46635</xdr:rowOff>
    </xdr:from>
    <xdr:to>
      <xdr:col>4</xdr:col>
      <xdr:colOff>2933700</xdr:colOff>
      <xdr:row>1</xdr:row>
      <xdr:rowOff>323850</xdr:rowOff>
    </xdr:to>
    <xdr:sp macro="[0]!現場法規制等マクロ削除" textlink="" fLocksText="0">
      <xdr:nvSpPr>
        <xdr:cNvPr id="3" name="角丸四角形 2"/>
        <xdr:cNvSpPr/>
      </xdr:nvSpPr>
      <xdr:spPr>
        <a:xfrm>
          <a:off x="4480295" y="46635"/>
          <a:ext cx="567955" cy="277215"/>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kumimoji="1" lang="ja-JP" altLang="en-US" sz="1050"/>
            <a:t>削除</a:t>
          </a:r>
        </a:p>
      </xdr:txBody>
    </xdr:sp>
    <xdr:clientData fLocksWithSheet="0"/>
  </xdr:twoCellAnchor>
  <xdr:twoCellAnchor>
    <xdr:from>
      <xdr:col>5</xdr:col>
      <xdr:colOff>2779745</xdr:colOff>
      <xdr:row>3</xdr:row>
      <xdr:rowOff>136072</xdr:rowOff>
    </xdr:from>
    <xdr:to>
      <xdr:col>5</xdr:col>
      <xdr:colOff>4017995</xdr:colOff>
      <xdr:row>4</xdr:row>
      <xdr:rowOff>98555</xdr:rowOff>
    </xdr:to>
    <xdr:sp macro="" textlink="">
      <xdr:nvSpPr>
        <xdr:cNvPr id="4" name="角丸四角形 3"/>
        <xdr:cNvSpPr/>
      </xdr:nvSpPr>
      <xdr:spPr>
        <a:xfrm>
          <a:off x="8358674" y="796990"/>
          <a:ext cx="1238250" cy="409575"/>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kumimoji="1" lang="ja-JP" altLang="en-US" sz="2000"/>
            <a:t>見本</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676275</xdr:colOff>
      <xdr:row>10</xdr:row>
      <xdr:rowOff>342900</xdr:rowOff>
    </xdr:from>
    <xdr:to>
      <xdr:col>3</xdr:col>
      <xdr:colOff>295275</xdr:colOff>
      <xdr:row>13</xdr:row>
      <xdr:rowOff>38100</xdr:rowOff>
    </xdr:to>
    <xdr:pic>
      <xdr:nvPicPr>
        <xdr:cNvPr id="10329" name="図 1" descr="01舞ロゴ英+社名(青).jpg"/>
        <xdr:cNvPicPr>
          <a:picLocks noChangeAspect="1" noChangeArrowheads="1"/>
        </xdr:cNvPicPr>
      </xdr:nvPicPr>
      <xdr:blipFill>
        <a:blip xmlns:r="http://schemas.openxmlformats.org/officeDocument/2006/relationships" r:embed="rId1" cstate="print">
          <a:clrChange>
            <a:clrFrom>
              <a:srgbClr val="FFFDFC"/>
            </a:clrFrom>
            <a:clrTo>
              <a:srgbClr val="FFFDFC">
                <a:alpha val="0"/>
              </a:srgbClr>
            </a:clrTo>
          </a:clrChange>
          <a:extLst>
            <a:ext uri="{28A0092B-C50C-407E-A947-70E740481C1C}">
              <a14:useLocalDpi xmlns:a14="http://schemas.microsoft.com/office/drawing/2010/main" val="0"/>
            </a:ext>
          </a:extLst>
        </a:blip>
        <a:srcRect l="15765" t="52283" r="47688" b="19954"/>
        <a:stretch>
          <a:fillRect/>
        </a:stretch>
      </xdr:blipFill>
      <xdr:spPr bwMode="auto">
        <a:xfrm>
          <a:off x="676275" y="4343400"/>
          <a:ext cx="167640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AD119"/>
  <sheetViews>
    <sheetView tabSelected="1" view="pageLayout" zoomScale="160" zoomScaleNormal="166" zoomScalePageLayoutView="160" workbookViewId="0">
      <selection sqref="A1:AA2"/>
    </sheetView>
  </sheetViews>
  <sheetFormatPr defaultColWidth="3.25" defaultRowHeight="13.5"/>
  <sheetData>
    <row r="1" spans="1:30">
      <c r="A1" s="97" t="s">
        <v>523</v>
      </c>
      <c r="B1" s="97"/>
      <c r="C1" s="97"/>
      <c r="D1" s="97"/>
      <c r="E1" s="97"/>
      <c r="F1" s="97"/>
      <c r="G1" s="97"/>
      <c r="H1" s="97"/>
      <c r="I1" s="97"/>
      <c r="J1" s="97"/>
      <c r="K1" s="97"/>
      <c r="L1" s="97"/>
      <c r="M1" s="97"/>
      <c r="N1" s="97"/>
      <c r="O1" s="97"/>
      <c r="P1" s="97"/>
      <c r="Q1" s="97"/>
      <c r="R1" s="97"/>
      <c r="S1" s="97"/>
      <c r="T1" s="97"/>
      <c r="U1" s="97"/>
      <c r="V1" s="97"/>
      <c r="W1" s="97"/>
      <c r="X1" s="97"/>
      <c r="Y1" s="97"/>
      <c r="Z1" s="97"/>
      <c r="AA1" s="97"/>
    </row>
    <row r="2" spans="1:30">
      <c r="A2" s="97"/>
      <c r="B2" s="97"/>
      <c r="C2" s="97"/>
      <c r="D2" s="97"/>
      <c r="E2" s="97"/>
      <c r="F2" s="97"/>
      <c r="G2" s="97"/>
      <c r="H2" s="97"/>
      <c r="I2" s="97"/>
      <c r="J2" s="97"/>
      <c r="K2" s="97"/>
      <c r="L2" s="97"/>
      <c r="M2" s="97"/>
      <c r="N2" s="97"/>
      <c r="O2" s="97"/>
      <c r="P2" s="97"/>
      <c r="Q2" s="97"/>
      <c r="R2" s="97"/>
      <c r="S2" s="97"/>
      <c r="T2" s="97"/>
      <c r="U2" s="97"/>
      <c r="V2" s="97"/>
      <c r="W2" s="97"/>
      <c r="X2" s="97"/>
      <c r="Y2" s="97"/>
      <c r="Z2" s="97"/>
      <c r="AA2" s="97"/>
    </row>
    <row r="3" spans="1:30">
      <c r="A3" s="98" t="s">
        <v>495</v>
      </c>
      <c r="B3" s="98"/>
      <c r="C3" s="98"/>
      <c r="D3" s="98"/>
      <c r="E3" s="98"/>
      <c r="F3" s="98"/>
      <c r="G3" s="98"/>
      <c r="H3" s="98"/>
      <c r="I3" s="98"/>
      <c r="J3" s="98"/>
      <c r="K3" s="98"/>
      <c r="L3" s="98"/>
      <c r="M3" s="98"/>
      <c r="N3" s="98"/>
      <c r="O3" s="98"/>
      <c r="P3" s="98"/>
      <c r="Q3" s="98"/>
      <c r="R3" s="98"/>
      <c r="S3" s="98"/>
      <c r="T3" s="98"/>
      <c r="U3" s="98"/>
      <c r="V3" s="98"/>
      <c r="W3" s="98"/>
      <c r="X3" s="98"/>
      <c r="Y3" s="98"/>
      <c r="Z3" s="98"/>
      <c r="AA3" s="98"/>
    </row>
    <row r="4" spans="1:30">
      <c r="A4" s="98"/>
      <c r="B4" s="98"/>
      <c r="C4" s="98"/>
      <c r="D4" s="98"/>
      <c r="E4" s="98"/>
      <c r="F4" s="98"/>
      <c r="G4" s="98"/>
      <c r="H4" s="98"/>
      <c r="I4" s="98"/>
      <c r="J4" s="98"/>
      <c r="K4" s="98"/>
      <c r="L4" s="98"/>
      <c r="M4" s="98"/>
      <c r="N4" s="98"/>
      <c r="O4" s="98"/>
      <c r="P4" s="98"/>
      <c r="Q4" s="98"/>
      <c r="R4" s="98"/>
      <c r="S4" s="98"/>
      <c r="T4" s="98"/>
      <c r="U4" s="98"/>
      <c r="V4" s="98"/>
      <c r="W4" s="98"/>
      <c r="X4" s="98"/>
      <c r="Y4" s="98"/>
      <c r="Z4" s="98"/>
      <c r="AA4" s="98"/>
    </row>
    <row r="5" spans="1:30">
      <c r="A5" s="98" t="s">
        <v>496</v>
      </c>
      <c r="B5" s="98"/>
      <c r="C5" s="98"/>
      <c r="D5" s="98"/>
      <c r="E5" s="98"/>
      <c r="F5" s="98"/>
      <c r="G5" s="98"/>
      <c r="H5" s="98"/>
      <c r="I5" s="98"/>
      <c r="J5" s="98"/>
      <c r="K5" s="98"/>
      <c r="L5" s="98"/>
      <c r="M5" s="98"/>
      <c r="N5" s="98"/>
      <c r="O5" s="98"/>
      <c r="P5" s="98"/>
      <c r="Q5" s="98"/>
      <c r="R5" s="98"/>
      <c r="S5" s="98"/>
      <c r="T5" s="98"/>
      <c r="U5" s="98"/>
      <c r="V5" s="98"/>
      <c r="W5" s="98"/>
      <c r="X5" s="98"/>
      <c r="Y5" s="98"/>
      <c r="Z5" s="98"/>
      <c r="AA5" s="98"/>
    </row>
    <row r="6" spans="1:30">
      <c r="A6" s="98"/>
      <c r="B6" s="98"/>
      <c r="C6" s="98"/>
      <c r="D6" s="98"/>
      <c r="E6" s="98"/>
      <c r="F6" s="98"/>
      <c r="G6" s="98"/>
      <c r="H6" s="98"/>
      <c r="I6" s="98"/>
      <c r="J6" s="98"/>
      <c r="K6" s="98"/>
      <c r="L6" s="98"/>
      <c r="M6" s="98"/>
      <c r="N6" s="98"/>
      <c r="O6" s="98"/>
      <c r="P6" s="98"/>
      <c r="Q6" s="98"/>
      <c r="R6" s="98"/>
      <c r="S6" s="98"/>
      <c r="T6" s="98"/>
      <c r="U6" s="98"/>
      <c r="V6" s="98"/>
      <c r="W6" s="98"/>
      <c r="X6" s="98"/>
      <c r="Y6" s="98"/>
      <c r="Z6" s="98"/>
      <c r="AA6" s="98"/>
    </row>
    <row r="7" spans="1:30">
      <c r="A7" s="98" t="s">
        <v>497</v>
      </c>
      <c r="B7" s="98"/>
      <c r="C7" s="98"/>
      <c r="D7" s="98"/>
      <c r="E7" s="98"/>
      <c r="F7" s="98"/>
      <c r="G7" s="98"/>
      <c r="H7" s="98"/>
      <c r="I7" s="98"/>
      <c r="J7" s="98"/>
      <c r="K7" s="98"/>
      <c r="L7" s="98"/>
      <c r="M7" s="98"/>
      <c r="N7" s="98"/>
      <c r="O7" s="98"/>
      <c r="P7" s="98"/>
      <c r="Q7" s="98"/>
      <c r="R7" s="98"/>
      <c r="S7" s="98"/>
      <c r="T7" s="98"/>
      <c r="U7" s="98"/>
      <c r="V7" s="98"/>
      <c r="W7" s="98"/>
      <c r="X7" s="98"/>
      <c r="Y7" s="98"/>
      <c r="Z7" s="98"/>
      <c r="AA7" s="98"/>
    </row>
    <row r="8" spans="1:30">
      <c r="A8" s="98"/>
      <c r="B8" s="98"/>
      <c r="C8" s="98"/>
      <c r="D8" s="98"/>
      <c r="E8" s="98"/>
      <c r="F8" s="98"/>
      <c r="G8" s="98"/>
      <c r="H8" s="98"/>
      <c r="I8" s="98"/>
      <c r="J8" s="98"/>
      <c r="K8" s="98"/>
      <c r="L8" s="98"/>
      <c r="M8" s="98"/>
      <c r="N8" s="98"/>
      <c r="O8" s="98"/>
      <c r="P8" s="98"/>
      <c r="Q8" s="98"/>
      <c r="R8" s="98"/>
      <c r="S8" s="98"/>
      <c r="T8" s="98"/>
      <c r="U8" s="98"/>
      <c r="V8" s="98"/>
      <c r="W8" s="98"/>
      <c r="X8" s="98"/>
      <c r="Y8" s="98"/>
      <c r="Z8" s="98"/>
      <c r="AA8" s="98"/>
    </row>
    <row r="9" spans="1:30">
      <c r="A9" s="98" t="s">
        <v>498</v>
      </c>
      <c r="B9" s="98"/>
      <c r="C9" s="98"/>
      <c r="D9" s="98"/>
      <c r="E9" s="98"/>
      <c r="F9" s="98"/>
      <c r="G9" s="98"/>
      <c r="H9" s="98"/>
      <c r="I9" s="98"/>
      <c r="J9" s="98"/>
      <c r="K9" s="98"/>
      <c r="L9" s="98"/>
      <c r="M9" s="98"/>
      <c r="N9" s="98"/>
      <c r="O9" s="98"/>
      <c r="P9" s="98"/>
      <c r="Q9" s="98"/>
      <c r="R9" s="98"/>
      <c r="S9" s="98"/>
      <c r="T9" s="98"/>
      <c r="U9" s="98"/>
      <c r="V9" s="98"/>
      <c r="W9" s="98"/>
      <c r="X9" s="98"/>
      <c r="Y9" s="98"/>
      <c r="Z9" s="98"/>
      <c r="AA9" s="98"/>
    </row>
    <row r="10" spans="1:30">
      <c r="A10" s="98"/>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row>
    <row r="11" spans="1:30" ht="17.25">
      <c r="A11" s="45"/>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row>
    <row r="12" spans="1:30">
      <c r="A12" s="99" t="s">
        <v>500</v>
      </c>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row>
    <row r="13" spans="1:30">
      <c r="A13" s="99"/>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row>
    <row r="14" spans="1:30">
      <c r="A14" s="44"/>
      <c r="B14" s="49"/>
      <c r="C14" s="96" t="s">
        <v>503</v>
      </c>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row>
    <row r="15" spans="1:30">
      <c r="A15" s="44"/>
      <c r="B15" s="49"/>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row>
    <row r="16" spans="1:30">
      <c r="A16" s="44"/>
      <c r="B16" s="44"/>
      <c r="C16" s="96" t="s">
        <v>514</v>
      </c>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row>
    <row r="17" spans="1:30">
      <c r="A17" s="5"/>
      <c r="B17" s="5"/>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row>
    <row r="18" spans="1:30">
      <c r="A18" s="5"/>
      <c r="B18" s="5"/>
      <c r="C18" s="5"/>
      <c r="D18" s="5"/>
      <c r="E18" s="5"/>
      <c r="F18" s="5"/>
      <c r="G18" s="5"/>
      <c r="H18" s="5"/>
      <c r="I18" s="5"/>
      <c r="J18" s="5"/>
      <c r="K18" s="5"/>
      <c r="L18" s="5"/>
      <c r="M18" s="5"/>
      <c r="N18" s="5"/>
      <c r="O18" s="5"/>
      <c r="P18" s="5"/>
      <c r="Q18" s="5"/>
      <c r="R18" s="5"/>
      <c r="S18" s="5"/>
      <c r="T18" s="5"/>
      <c r="U18" s="5"/>
      <c r="V18" s="5"/>
      <c r="W18" s="5"/>
      <c r="X18" s="5"/>
      <c r="Y18" s="5"/>
      <c r="Z18" s="5"/>
      <c r="AA18" s="5"/>
    </row>
    <row r="19" spans="1:30">
      <c r="A19" s="5"/>
      <c r="B19" s="5"/>
      <c r="C19" s="5"/>
      <c r="D19" s="5"/>
      <c r="E19" s="5"/>
      <c r="F19" s="5"/>
      <c r="G19" s="5"/>
      <c r="H19" s="5"/>
      <c r="I19" s="5"/>
      <c r="J19" s="5"/>
      <c r="K19" s="5"/>
      <c r="L19" s="5"/>
      <c r="M19" s="5"/>
      <c r="N19" s="5"/>
      <c r="O19" s="5"/>
      <c r="P19" s="5"/>
      <c r="Q19" s="5"/>
      <c r="R19" s="5"/>
      <c r="S19" s="5"/>
      <c r="T19" s="5"/>
      <c r="U19" s="5"/>
      <c r="V19" s="5"/>
      <c r="W19" s="5"/>
      <c r="X19" s="5"/>
      <c r="Y19" s="5"/>
      <c r="Z19" s="5"/>
      <c r="AA19" s="5"/>
    </row>
    <row r="20" spans="1:30">
      <c r="A20" s="5"/>
      <c r="B20" s="5"/>
      <c r="C20" s="5"/>
      <c r="D20" s="5"/>
      <c r="E20" s="5"/>
      <c r="F20" s="5"/>
      <c r="G20" s="5"/>
      <c r="H20" s="5"/>
      <c r="I20" s="5"/>
      <c r="J20" s="5"/>
      <c r="K20" s="5"/>
      <c r="L20" s="5"/>
      <c r="M20" s="5"/>
      <c r="N20" s="5"/>
      <c r="O20" s="5"/>
      <c r="P20" s="5"/>
      <c r="Q20" s="5"/>
      <c r="R20" s="101" t="s">
        <v>505</v>
      </c>
      <c r="S20" s="101"/>
      <c r="T20" s="101"/>
      <c r="U20" s="101"/>
      <c r="V20" s="101"/>
      <c r="W20" s="101"/>
      <c r="X20" s="101"/>
      <c r="Y20" s="101"/>
      <c r="Z20" s="101"/>
      <c r="AA20" s="101"/>
      <c r="AB20" s="101"/>
      <c r="AC20" s="101"/>
      <c r="AD20" s="101"/>
    </row>
    <row r="21" spans="1:30">
      <c r="A21" s="5"/>
      <c r="B21" s="5"/>
      <c r="C21" s="5"/>
      <c r="D21" s="5"/>
      <c r="E21" s="5"/>
      <c r="F21" s="5"/>
      <c r="G21" s="5"/>
      <c r="H21" s="5"/>
      <c r="I21" s="5"/>
      <c r="J21" s="5"/>
      <c r="K21" s="5"/>
      <c r="L21" s="5"/>
      <c r="M21" s="5"/>
      <c r="N21" s="5"/>
      <c r="O21" s="5"/>
      <c r="P21" s="5"/>
      <c r="Q21" s="5"/>
      <c r="R21" s="101"/>
      <c r="S21" s="101"/>
      <c r="T21" s="101"/>
      <c r="U21" s="101"/>
      <c r="V21" s="101"/>
      <c r="W21" s="101"/>
      <c r="X21" s="101"/>
      <c r="Y21" s="101"/>
      <c r="Z21" s="101"/>
      <c r="AA21" s="101"/>
      <c r="AB21" s="101"/>
      <c r="AC21" s="101"/>
      <c r="AD21" s="101"/>
    </row>
    <row r="22" spans="1:30">
      <c r="A22" s="5"/>
      <c r="B22" s="5"/>
      <c r="C22" s="5"/>
      <c r="D22" s="5"/>
      <c r="E22" s="5"/>
      <c r="F22" s="5"/>
      <c r="G22" s="5"/>
      <c r="H22" s="5"/>
      <c r="I22" s="5"/>
      <c r="J22" s="5"/>
      <c r="K22" s="5"/>
      <c r="L22" s="5"/>
      <c r="M22" s="5"/>
      <c r="N22" s="5"/>
      <c r="O22" s="5"/>
      <c r="P22" s="5"/>
      <c r="Q22" s="5"/>
      <c r="R22" s="101"/>
      <c r="S22" s="101"/>
      <c r="T22" s="101"/>
      <c r="U22" s="101"/>
      <c r="V22" s="101"/>
      <c r="W22" s="101"/>
      <c r="X22" s="101"/>
      <c r="Y22" s="101"/>
      <c r="Z22" s="101"/>
      <c r="AA22" s="101"/>
      <c r="AB22" s="101"/>
      <c r="AC22" s="101"/>
      <c r="AD22" s="101"/>
    </row>
    <row r="23" spans="1:30">
      <c r="A23" s="5"/>
      <c r="B23" s="5"/>
      <c r="C23" s="5"/>
      <c r="D23" s="5"/>
      <c r="E23" s="5"/>
      <c r="F23" s="5"/>
      <c r="G23" s="5"/>
      <c r="H23" s="5"/>
      <c r="I23" s="5"/>
      <c r="J23" s="5"/>
      <c r="K23" s="5"/>
      <c r="L23" s="5"/>
      <c r="M23" s="5"/>
      <c r="N23" s="5"/>
      <c r="O23" s="5"/>
      <c r="P23" s="5"/>
      <c r="Q23" s="5"/>
      <c r="R23" s="101"/>
      <c r="S23" s="101"/>
      <c r="T23" s="101"/>
      <c r="U23" s="101"/>
      <c r="V23" s="101"/>
      <c r="W23" s="101"/>
      <c r="X23" s="101"/>
      <c r="Y23" s="101"/>
      <c r="Z23" s="101"/>
      <c r="AA23" s="101"/>
      <c r="AB23" s="101"/>
      <c r="AC23" s="101"/>
      <c r="AD23" s="101"/>
    </row>
    <row r="24" spans="1:30">
      <c r="A24" s="5"/>
      <c r="B24" s="5"/>
      <c r="C24" s="5"/>
      <c r="D24" s="5"/>
      <c r="E24" s="5"/>
      <c r="F24" s="5"/>
      <c r="G24" s="5"/>
      <c r="H24" s="5"/>
      <c r="I24" s="5"/>
      <c r="J24" s="5"/>
      <c r="K24" s="5"/>
      <c r="L24" s="5"/>
      <c r="M24" s="5"/>
      <c r="N24" s="5"/>
      <c r="O24" s="5"/>
      <c r="P24" s="5"/>
      <c r="Q24" s="5"/>
      <c r="R24" s="101"/>
      <c r="S24" s="101"/>
      <c r="T24" s="101"/>
      <c r="U24" s="101"/>
      <c r="V24" s="101"/>
      <c r="W24" s="101"/>
      <c r="X24" s="101"/>
      <c r="Y24" s="101"/>
      <c r="Z24" s="101"/>
      <c r="AA24" s="101"/>
      <c r="AB24" s="101"/>
      <c r="AC24" s="101"/>
      <c r="AD24" s="101"/>
    </row>
    <row r="25" spans="1:30">
      <c r="A25" s="5"/>
      <c r="B25" s="5"/>
      <c r="C25" s="5"/>
      <c r="D25" s="5"/>
      <c r="E25" s="5"/>
      <c r="F25" s="5"/>
      <c r="G25" s="5"/>
      <c r="H25" s="5"/>
      <c r="I25" s="5"/>
      <c r="J25" s="5"/>
      <c r="K25" s="5"/>
      <c r="L25" s="5"/>
      <c r="M25" s="5"/>
      <c r="N25" s="5"/>
      <c r="O25" s="5"/>
      <c r="P25" s="5"/>
      <c r="Q25" s="5"/>
      <c r="R25" s="101"/>
      <c r="S25" s="101"/>
      <c r="T25" s="101"/>
      <c r="U25" s="101"/>
      <c r="V25" s="101"/>
      <c r="W25" s="101"/>
      <c r="X25" s="101"/>
      <c r="Y25" s="101"/>
      <c r="Z25" s="101"/>
      <c r="AA25" s="101"/>
      <c r="AB25" s="101"/>
      <c r="AC25" s="101"/>
      <c r="AD25" s="101"/>
    </row>
    <row r="26" spans="1:30">
      <c r="A26" s="5"/>
      <c r="B26" s="5"/>
      <c r="C26" s="5"/>
      <c r="D26" s="5"/>
      <c r="E26" s="5"/>
      <c r="F26" s="5"/>
      <c r="G26" s="5"/>
      <c r="H26" s="5"/>
      <c r="I26" s="5"/>
      <c r="J26" s="5"/>
      <c r="K26" s="5"/>
      <c r="L26" s="5"/>
      <c r="M26" s="5"/>
      <c r="N26" s="5"/>
      <c r="O26" s="5"/>
      <c r="P26" s="5"/>
      <c r="Q26" s="5"/>
      <c r="R26" s="101"/>
      <c r="S26" s="101"/>
      <c r="T26" s="101"/>
      <c r="U26" s="101"/>
      <c r="V26" s="101"/>
      <c r="W26" s="101"/>
      <c r="X26" s="101"/>
      <c r="Y26" s="101"/>
      <c r="Z26" s="101"/>
      <c r="AA26" s="101"/>
      <c r="AB26" s="101"/>
      <c r="AC26" s="101"/>
      <c r="AD26" s="101"/>
    </row>
    <row r="27" spans="1:30">
      <c r="A27" s="5"/>
      <c r="B27" s="5"/>
      <c r="C27" s="5"/>
      <c r="D27" s="5"/>
      <c r="E27" s="5"/>
      <c r="F27" s="5"/>
      <c r="G27" s="5"/>
      <c r="H27" s="5"/>
      <c r="I27" s="5"/>
      <c r="J27" s="5"/>
      <c r="K27" s="5"/>
      <c r="L27" s="5"/>
      <c r="M27" s="5"/>
      <c r="N27" s="5"/>
      <c r="O27" s="5"/>
      <c r="P27" s="5"/>
      <c r="Q27" s="5"/>
      <c r="R27" s="101"/>
      <c r="S27" s="101"/>
      <c r="T27" s="101"/>
      <c r="U27" s="101"/>
      <c r="V27" s="101"/>
      <c r="W27" s="101"/>
      <c r="X27" s="101"/>
      <c r="Y27" s="101"/>
      <c r="Z27" s="101"/>
      <c r="AA27" s="101"/>
      <c r="AB27" s="101"/>
      <c r="AC27" s="101"/>
      <c r="AD27" s="101"/>
    </row>
    <row r="28" spans="1:30">
      <c r="A28" s="5"/>
      <c r="B28" s="5"/>
      <c r="C28" s="5"/>
      <c r="D28" s="5"/>
      <c r="E28" s="5"/>
      <c r="F28" s="5"/>
      <c r="G28" s="5"/>
      <c r="H28" s="5"/>
      <c r="I28" s="5"/>
      <c r="J28" s="5"/>
      <c r="K28" s="5"/>
      <c r="L28" s="5"/>
      <c r="M28" s="5"/>
      <c r="N28" s="5"/>
      <c r="O28" s="5"/>
      <c r="P28" s="5"/>
      <c r="Q28" s="5"/>
      <c r="R28" s="101"/>
      <c r="S28" s="101"/>
      <c r="T28" s="101"/>
      <c r="U28" s="101"/>
      <c r="V28" s="101"/>
      <c r="W28" s="101"/>
      <c r="X28" s="101"/>
      <c r="Y28" s="101"/>
      <c r="Z28" s="101"/>
      <c r="AA28" s="101"/>
      <c r="AB28" s="101"/>
      <c r="AC28" s="101"/>
      <c r="AD28" s="101"/>
    </row>
    <row r="29" spans="1:30">
      <c r="R29" s="101"/>
      <c r="S29" s="101"/>
      <c r="T29" s="101"/>
      <c r="U29" s="101"/>
      <c r="V29" s="101"/>
      <c r="W29" s="101"/>
      <c r="X29" s="101"/>
      <c r="Y29" s="101"/>
      <c r="Z29" s="101"/>
      <c r="AA29" s="101"/>
      <c r="AB29" s="101"/>
      <c r="AC29" s="101"/>
      <c r="AD29" s="101"/>
    </row>
    <row r="30" spans="1:30">
      <c r="R30" s="101"/>
      <c r="S30" s="101"/>
      <c r="T30" s="101"/>
      <c r="U30" s="101"/>
      <c r="V30" s="101"/>
      <c r="W30" s="101"/>
      <c r="X30" s="101"/>
      <c r="Y30" s="101"/>
      <c r="Z30" s="101"/>
      <c r="AA30" s="101"/>
      <c r="AB30" s="101"/>
      <c r="AC30" s="101"/>
      <c r="AD30" s="101"/>
    </row>
    <row r="31" spans="1:30">
      <c r="R31" s="101"/>
      <c r="S31" s="101"/>
      <c r="T31" s="101"/>
      <c r="U31" s="101"/>
      <c r="V31" s="101"/>
      <c r="W31" s="101"/>
      <c r="X31" s="101"/>
      <c r="Y31" s="101"/>
      <c r="Z31" s="101"/>
      <c r="AA31" s="101"/>
      <c r="AB31" s="101"/>
      <c r="AC31" s="101"/>
      <c r="AD31" s="101"/>
    </row>
    <row r="32" spans="1:30">
      <c r="R32" s="101"/>
      <c r="S32" s="101"/>
      <c r="T32" s="101"/>
      <c r="U32" s="101"/>
      <c r="V32" s="101"/>
      <c r="W32" s="101"/>
      <c r="X32" s="101"/>
      <c r="Y32" s="101"/>
      <c r="Z32" s="101"/>
      <c r="AA32" s="101"/>
      <c r="AB32" s="101"/>
      <c r="AC32" s="101"/>
      <c r="AD32" s="101"/>
    </row>
    <row r="33" spans="3:30">
      <c r="G33" s="100" t="s">
        <v>504</v>
      </c>
      <c r="H33" s="100"/>
      <c r="I33" s="100"/>
      <c r="J33" s="100"/>
      <c r="K33" s="100"/>
    </row>
    <row r="35" spans="3:30">
      <c r="C35" s="96" t="s">
        <v>506</v>
      </c>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row>
    <row r="36" spans="3:30">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row>
    <row r="37" spans="3:30" ht="13.5" customHeight="1">
      <c r="R37" s="102" t="s">
        <v>508</v>
      </c>
      <c r="S37" s="102"/>
      <c r="T37" s="102"/>
      <c r="U37" s="102"/>
      <c r="V37" s="102"/>
      <c r="W37" s="102"/>
      <c r="X37" s="102"/>
      <c r="Y37" s="102"/>
      <c r="Z37" s="102"/>
      <c r="AA37" s="102"/>
      <c r="AB37" s="102"/>
      <c r="AC37" s="102"/>
      <c r="AD37" s="102"/>
    </row>
    <row r="38" spans="3:30">
      <c r="R38" s="102"/>
      <c r="S38" s="102"/>
      <c r="T38" s="102"/>
      <c r="U38" s="102"/>
      <c r="V38" s="102"/>
      <c r="W38" s="102"/>
      <c r="X38" s="102"/>
      <c r="Y38" s="102"/>
      <c r="Z38" s="102"/>
      <c r="AA38" s="102"/>
      <c r="AB38" s="102"/>
      <c r="AC38" s="102"/>
      <c r="AD38" s="102"/>
    </row>
    <row r="39" spans="3:30">
      <c r="R39" s="102"/>
      <c r="S39" s="102"/>
      <c r="T39" s="102"/>
      <c r="U39" s="102"/>
      <c r="V39" s="102"/>
      <c r="W39" s="102"/>
      <c r="X39" s="102"/>
      <c r="Y39" s="102"/>
      <c r="Z39" s="102"/>
      <c r="AA39" s="102"/>
      <c r="AB39" s="102"/>
      <c r="AC39" s="102"/>
      <c r="AD39" s="102"/>
    </row>
    <row r="40" spans="3:30">
      <c r="R40" s="102"/>
      <c r="S40" s="102"/>
      <c r="T40" s="102"/>
      <c r="U40" s="102"/>
      <c r="V40" s="102"/>
      <c r="W40" s="102"/>
      <c r="X40" s="102"/>
      <c r="Y40" s="102"/>
      <c r="Z40" s="102"/>
      <c r="AA40" s="102"/>
      <c r="AB40" s="102"/>
      <c r="AC40" s="102"/>
      <c r="AD40" s="102"/>
    </row>
    <row r="41" spans="3:30">
      <c r="R41" s="102"/>
      <c r="S41" s="102"/>
      <c r="T41" s="102"/>
      <c r="U41" s="102"/>
      <c r="V41" s="102"/>
      <c r="W41" s="102"/>
      <c r="X41" s="102"/>
      <c r="Y41" s="102"/>
      <c r="Z41" s="102"/>
      <c r="AA41" s="102"/>
      <c r="AB41" s="102"/>
      <c r="AC41" s="102"/>
      <c r="AD41" s="102"/>
    </row>
    <row r="42" spans="3:30">
      <c r="R42" s="102"/>
      <c r="S42" s="102"/>
      <c r="T42" s="102"/>
      <c r="U42" s="102"/>
      <c r="V42" s="102"/>
      <c r="W42" s="102"/>
      <c r="X42" s="102"/>
      <c r="Y42" s="102"/>
      <c r="Z42" s="102"/>
      <c r="AA42" s="102"/>
      <c r="AB42" s="102"/>
      <c r="AC42" s="102"/>
      <c r="AD42" s="102"/>
    </row>
    <row r="43" spans="3:30">
      <c r="R43" s="102"/>
      <c r="S43" s="102"/>
      <c r="T43" s="102"/>
      <c r="U43" s="102"/>
      <c r="V43" s="102"/>
      <c r="W43" s="102"/>
      <c r="X43" s="102"/>
      <c r="Y43" s="102"/>
      <c r="Z43" s="102"/>
      <c r="AA43" s="102"/>
      <c r="AB43" s="102"/>
      <c r="AC43" s="102"/>
      <c r="AD43" s="102"/>
    </row>
    <row r="44" spans="3:30">
      <c r="R44" s="102"/>
      <c r="S44" s="102"/>
      <c r="T44" s="102"/>
      <c r="U44" s="102"/>
      <c r="V44" s="102"/>
      <c r="W44" s="102"/>
      <c r="X44" s="102"/>
      <c r="Y44" s="102"/>
      <c r="Z44" s="102"/>
      <c r="AA44" s="102"/>
      <c r="AB44" s="102"/>
      <c r="AC44" s="102"/>
      <c r="AD44" s="102"/>
    </row>
    <row r="45" spans="3:30">
      <c r="F45" s="100" t="s">
        <v>507</v>
      </c>
      <c r="G45" s="100"/>
      <c r="H45" s="100"/>
      <c r="I45" s="100"/>
      <c r="J45" s="100"/>
      <c r="R45" s="102"/>
      <c r="S45" s="102"/>
      <c r="T45" s="102"/>
      <c r="U45" s="102"/>
      <c r="V45" s="102"/>
      <c r="W45" s="102"/>
      <c r="X45" s="102"/>
      <c r="Y45" s="102"/>
      <c r="Z45" s="102"/>
      <c r="AA45" s="102"/>
      <c r="AB45" s="102"/>
      <c r="AC45" s="102"/>
      <c r="AD45" s="102"/>
    </row>
    <row r="47" spans="3:30">
      <c r="C47" s="96" t="s">
        <v>510</v>
      </c>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row>
    <row r="48" spans="3:30">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row>
    <row r="50" spans="3:30">
      <c r="R50" s="102" t="s">
        <v>511</v>
      </c>
      <c r="S50" s="102"/>
      <c r="T50" s="102"/>
      <c r="U50" s="102"/>
      <c r="V50" s="102"/>
      <c r="W50" s="102"/>
      <c r="X50" s="102"/>
      <c r="Y50" s="102"/>
      <c r="Z50" s="102"/>
      <c r="AA50" s="102"/>
      <c r="AB50" s="102"/>
      <c r="AC50" s="102"/>
      <c r="AD50" s="102"/>
    </row>
    <row r="51" spans="3:30">
      <c r="R51" s="102"/>
      <c r="S51" s="102"/>
      <c r="T51" s="102"/>
      <c r="U51" s="102"/>
      <c r="V51" s="102"/>
      <c r="W51" s="102"/>
      <c r="X51" s="102"/>
      <c r="Y51" s="102"/>
      <c r="Z51" s="102"/>
      <c r="AA51" s="102"/>
      <c r="AB51" s="102"/>
      <c r="AC51" s="102"/>
      <c r="AD51" s="102"/>
    </row>
    <row r="52" spans="3:30">
      <c r="R52" s="102"/>
      <c r="S52" s="102"/>
      <c r="T52" s="102"/>
      <c r="U52" s="102"/>
      <c r="V52" s="102"/>
      <c r="W52" s="102"/>
      <c r="X52" s="102"/>
      <c r="Y52" s="102"/>
      <c r="Z52" s="102"/>
      <c r="AA52" s="102"/>
      <c r="AB52" s="102"/>
      <c r="AC52" s="102"/>
      <c r="AD52" s="102"/>
    </row>
    <row r="53" spans="3:30">
      <c r="R53" s="102"/>
      <c r="S53" s="102"/>
      <c r="T53" s="102"/>
      <c r="U53" s="102"/>
      <c r="V53" s="102"/>
      <c r="W53" s="102"/>
      <c r="X53" s="102"/>
      <c r="Y53" s="102"/>
      <c r="Z53" s="102"/>
      <c r="AA53" s="102"/>
      <c r="AB53" s="102"/>
      <c r="AC53" s="102"/>
      <c r="AD53" s="102"/>
    </row>
    <row r="54" spans="3:30">
      <c r="R54" s="102"/>
      <c r="S54" s="102"/>
      <c r="T54" s="102"/>
      <c r="U54" s="102"/>
      <c r="V54" s="102"/>
      <c r="W54" s="102"/>
      <c r="X54" s="102"/>
      <c r="Y54" s="102"/>
      <c r="Z54" s="102"/>
      <c r="AA54" s="102"/>
      <c r="AB54" s="102"/>
      <c r="AC54" s="102"/>
      <c r="AD54" s="102"/>
    </row>
    <row r="55" spans="3:30">
      <c r="R55" s="102"/>
      <c r="S55" s="102"/>
      <c r="T55" s="102"/>
      <c r="U55" s="102"/>
      <c r="V55" s="102"/>
      <c r="W55" s="102"/>
      <c r="X55" s="102"/>
      <c r="Y55" s="102"/>
      <c r="Z55" s="102"/>
      <c r="AA55" s="102"/>
      <c r="AB55" s="102"/>
      <c r="AC55" s="102"/>
      <c r="AD55" s="102"/>
    </row>
    <row r="56" spans="3:30">
      <c r="R56" s="102"/>
      <c r="S56" s="102"/>
      <c r="T56" s="102"/>
      <c r="U56" s="102"/>
      <c r="V56" s="102"/>
      <c r="W56" s="102"/>
      <c r="X56" s="102"/>
      <c r="Y56" s="102"/>
      <c r="Z56" s="102"/>
      <c r="AA56" s="102"/>
      <c r="AB56" s="102"/>
      <c r="AC56" s="102"/>
      <c r="AD56" s="102"/>
    </row>
    <row r="57" spans="3:30">
      <c r="R57" s="102"/>
      <c r="S57" s="102"/>
      <c r="T57" s="102"/>
      <c r="U57" s="102"/>
      <c r="V57" s="102"/>
      <c r="W57" s="102"/>
      <c r="X57" s="102"/>
      <c r="Y57" s="102"/>
      <c r="Z57" s="102"/>
      <c r="AA57" s="102"/>
      <c r="AB57" s="102"/>
      <c r="AC57" s="102"/>
      <c r="AD57" s="102"/>
    </row>
    <row r="58" spans="3:30">
      <c r="R58" s="102"/>
      <c r="S58" s="102"/>
      <c r="T58" s="102"/>
      <c r="U58" s="102"/>
      <c r="V58" s="102"/>
      <c r="W58" s="102"/>
      <c r="X58" s="102"/>
      <c r="Y58" s="102"/>
      <c r="Z58" s="102"/>
      <c r="AA58" s="102"/>
      <c r="AB58" s="102"/>
      <c r="AC58" s="102"/>
      <c r="AD58" s="102"/>
    </row>
    <row r="59" spans="3:30">
      <c r="F59" s="100" t="s">
        <v>509</v>
      </c>
      <c r="G59" s="100"/>
      <c r="H59" s="100"/>
      <c r="I59" s="100"/>
      <c r="J59" s="100"/>
    </row>
    <row r="63" spans="3:30">
      <c r="C63" s="96" t="s">
        <v>513</v>
      </c>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row>
    <row r="64" spans="3:30">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row>
    <row r="66" spans="17:30">
      <c r="Q66" s="102" t="s">
        <v>512</v>
      </c>
      <c r="R66" s="102"/>
      <c r="S66" s="102"/>
      <c r="T66" s="102"/>
      <c r="U66" s="102"/>
      <c r="V66" s="102"/>
      <c r="W66" s="102"/>
      <c r="X66" s="102"/>
      <c r="Y66" s="102"/>
      <c r="Z66" s="102"/>
      <c r="AA66" s="102"/>
      <c r="AB66" s="102"/>
      <c r="AC66" s="102"/>
      <c r="AD66" s="102"/>
    </row>
    <row r="67" spans="17:30">
      <c r="Q67" s="102"/>
      <c r="R67" s="102"/>
      <c r="S67" s="102"/>
      <c r="T67" s="102"/>
      <c r="U67" s="102"/>
      <c r="V67" s="102"/>
      <c r="W67" s="102"/>
      <c r="X67" s="102"/>
      <c r="Y67" s="102"/>
      <c r="Z67" s="102"/>
      <c r="AA67" s="102"/>
      <c r="AB67" s="102"/>
      <c r="AC67" s="102"/>
      <c r="AD67" s="102"/>
    </row>
    <row r="68" spans="17:30">
      <c r="Q68" s="102"/>
      <c r="R68" s="102"/>
      <c r="S68" s="102"/>
      <c r="T68" s="102"/>
      <c r="U68" s="102"/>
      <c r="V68" s="102"/>
      <c r="W68" s="102"/>
      <c r="X68" s="102"/>
      <c r="Y68" s="102"/>
      <c r="Z68" s="102"/>
      <c r="AA68" s="102"/>
      <c r="AB68" s="102"/>
      <c r="AC68" s="102"/>
      <c r="AD68" s="102"/>
    </row>
    <row r="69" spans="17:30">
      <c r="Q69" s="102"/>
      <c r="R69" s="102"/>
      <c r="S69" s="102"/>
      <c r="T69" s="102"/>
      <c r="U69" s="102"/>
      <c r="V69" s="102"/>
      <c r="W69" s="102"/>
      <c r="X69" s="102"/>
      <c r="Y69" s="102"/>
      <c r="Z69" s="102"/>
      <c r="AA69" s="102"/>
      <c r="AB69" s="102"/>
      <c r="AC69" s="102"/>
      <c r="AD69" s="102"/>
    </row>
    <row r="70" spans="17:30">
      <c r="Q70" s="102"/>
      <c r="R70" s="102"/>
      <c r="S70" s="102"/>
      <c r="T70" s="102"/>
      <c r="U70" s="102"/>
      <c r="V70" s="102"/>
      <c r="W70" s="102"/>
      <c r="X70" s="102"/>
      <c r="Y70" s="102"/>
      <c r="Z70" s="102"/>
      <c r="AA70" s="102"/>
      <c r="AB70" s="102"/>
      <c r="AC70" s="102"/>
      <c r="AD70" s="102"/>
    </row>
    <row r="71" spans="17:30">
      <c r="Q71" s="102"/>
      <c r="R71" s="102"/>
      <c r="S71" s="102"/>
      <c r="T71" s="102"/>
      <c r="U71" s="102"/>
      <c r="V71" s="102"/>
      <c r="W71" s="102"/>
      <c r="X71" s="102"/>
      <c r="Y71" s="102"/>
      <c r="Z71" s="102"/>
      <c r="AA71" s="102"/>
      <c r="AB71" s="102"/>
      <c r="AC71" s="102"/>
      <c r="AD71" s="102"/>
    </row>
    <row r="72" spans="17:30">
      <c r="Q72" s="102"/>
      <c r="R72" s="102"/>
      <c r="S72" s="102"/>
      <c r="T72" s="102"/>
      <c r="U72" s="102"/>
      <c r="V72" s="102"/>
      <c r="W72" s="102"/>
      <c r="X72" s="102"/>
      <c r="Y72" s="102"/>
      <c r="Z72" s="102"/>
      <c r="AA72" s="102"/>
      <c r="AB72" s="102"/>
      <c r="AC72" s="102"/>
      <c r="AD72" s="102"/>
    </row>
    <row r="97" spans="1:30">
      <c r="A97" s="99" t="s">
        <v>515</v>
      </c>
      <c r="B97" s="99"/>
      <c r="C97" s="99"/>
      <c r="D97" s="99"/>
      <c r="E97" s="99"/>
      <c r="F97" s="99"/>
      <c r="G97" s="99"/>
      <c r="H97" s="99"/>
      <c r="I97" s="99"/>
      <c r="J97" s="99"/>
      <c r="K97" s="99"/>
      <c r="L97" s="99"/>
      <c r="M97" s="99"/>
      <c r="N97" s="99"/>
      <c r="O97" s="99"/>
      <c r="P97" s="99"/>
      <c r="Q97" s="99"/>
      <c r="R97" s="99"/>
      <c r="S97" s="99"/>
      <c r="T97" s="99"/>
      <c r="U97" s="99"/>
      <c r="V97" s="99"/>
      <c r="W97" s="99"/>
      <c r="X97" s="99"/>
      <c r="Y97" s="99"/>
      <c r="Z97" s="99"/>
      <c r="AA97" s="99"/>
    </row>
    <row r="98" spans="1:30">
      <c r="A98" s="99"/>
      <c r="B98" s="99"/>
      <c r="C98" s="99"/>
      <c r="D98" s="99"/>
      <c r="E98" s="99"/>
      <c r="F98" s="99"/>
      <c r="G98" s="99"/>
      <c r="H98" s="99"/>
      <c r="I98" s="99"/>
      <c r="J98" s="99"/>
      <c r="K98" s="99"/>
      <c r="L98" s="99"/>
      <c r="M98" s="99"/>
      <c r="N98" s="99"/>
      <c r="O98" s="99"/>
      <c r="P98" s="99"/>
      <c r="Q98" s="99"/>
      <c r="R98" s="99"/>
      <c r="S98" s="99"/>
      <c r="T98" s="99"/>
      <c r="U98" s="99"/>
      <c r="V98" s="99"/>
      <c r="W98" s="99"/>
      <c r="X98" s="99"/>
      <c r="Y98" s="99"/>
      <c r="Z98" s="99"/>
      <c r="AA98" s="99"/>
    </row>
    <row r="99" spans="1:30">
      <c r="C99" s="106" t="s">
        <v>516</v>
      </c>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row>
    <row r="100" spans="1:30">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6"/>
      <c r="AD100" s="106"/>
    </row>
    <row r="102" spans="1:30" ht="13.5" customHeight="1">
      <c r="C102" s="107" t="s">
        <v>517</v>
      </c>
      <c r="D102" s="108"/>
      <c r="E102" s="108"/>
      <c r="F102" s="108"/>
      <c r="G102" s="108"/>
      <c r="H102" s="108"/>
      <c r="I102" s="108"/>
      <c r="J102" s="108"/>
      <c r="K102" s="109"/>
      <c r="N102" s="102" t="s">
        <v>519</v>
      </c>
      <c r="O102" s="102"/>
      <c r="P102" s="102"/>
      <c r="Q102" s="102"/>
      <c r="R102" s="102"/>
      <c r="S102" s="102"/>
      <c r="T102" s="102"/>
      <c r="U102" s="102"/>
      <c r="V102" s="102"/>
      <c r="W102" s="102"/>
      <c r="X102" s="102"/>
      <c r="Y102" s="102"/>
      <c r="Z102" s="102"/>
      <c r="AA102" s="102"/>
      <c r="AB102" s="102"/>
      <c r="AC102" s="102"/>
      <c r="AD102" s="102"/>
    </row>
    <row r="103" spans="1:30">
      <c r="N103" s="102"/>
      <c r="O103" s="102"/>
      <c r="P103" s="102"/>
      <c r="Q103" s="102"/>
      <c r="R103" s="102"/>
      <c r="S103" s="102"/>
      <c r="T103" s="102"/>
      <c r="U103" s="102"/>
      <c r="V103" s="102"/>
      <c r="W103" s="102"/>
      <c r="X103" s="102"/>
      <c r="Y103" s="102"/>
      <c r="Z103" s="102"/>
      <c r="AA103" s="102"/>
      <c r="AB103" s="102"/>
      <c r="AC103" s="102"/>
      <c r="AD103" s="102"/>
    </row>
    <row r="104" spans="1:30">
      <c r="C104" s="81" t="s">
        <v>518</v>
      </c>
      <c r="D104" s="81"/>
      <c r="E104" s="81"/>
      <c r="F104" s="81"/>
      <c r="G104" s="81"/>
      <c r="H104" s="81"/>
      <c r="I104" s="81"/>
      <c r="J104" s="81"/>
      <c r="K104" s="81"/>
      <c r="N104" s="102"/>
      <c r="O104" s="102"/>
      <c r="P104" s="102"/>
      <c r="Q104" s="102"/>
      <c r="R104" s="102"/>
      <c r="S104" s="102"/>
      <c r="T104" s="102"/>
      <c r="U104" s="102"/>
      <c r="V104" s="102"/>
      <c r="W104" s="102"/>
      <c r="X104" s="102"/>
      <c r="Y104" s="102"/>
      <c r="Z104" s="102"/>
      <c r="AA104" s="102"/>
      <c r="AB104" s="102"/>
      <c r="AC104" s="102"/>
      <c r="AD104" s="102"/>
    </row>
    <row r="105" spans="1:30">
      <c r="N105" s="102"/>
      <c r="O105" s="102"/>
      <c r="P105" s="102"/>
      <c r="Q105" s="102"/>
      <c r="R105" s="102"/>
      <c r="S105" s="102"/>
      <c r="T105" s="102"/>
      <c r="U105" s="102"/>
      <c r="V105" s="102"/>
      <c r="W105" s="102"/>
      <c r="X105" s="102"/>
      <c r="Y105" s="102"/>
      <c r="Z105" s="102"/>
      <c r="AA105" s="102"/>
      <c r="AB105" s="102"/>
      <c r="AC105" s="102"/>
      <c r="AD105" s="102"/>
    </row>
    <row r="106" spans="1:30">
      <c r="C106" s="110" t="s">
        <v>501</v>
      </c>
      <c r="D106" s="111"/>
      <c r="E106" s="111"/>
      <c r="F106" s="111"/>
      <c r="G106" s="111"/>
      <c r="H106" s="111"/>
      <c r="I106" s="111"/>
      <c r="J106" s="111"/>
      <c r="K106" s="112"/>
      <c r="N106" s="102"/>
      <c r="O106" s="102"/>
      <c r="P106" s="102"/>
      <c r="Q106" s="102"/>
      <c r="R106" s="102"/>
      <c r="S106" s="102"/>
      <c r="T106" s="102"/>
      <c r="U106" s="102"/>
      <c r="V106" s="102"/>
      <c r="W106" s="102"/>
      <c r="X106" s="102"/>
      <c r="Y106" s="102"/>
      <c r="Z106" s="102"/>
      <c r="AA106" s="102"/>
      <c r="AB106" s="102"/>
      <c r="AC106" s="102"/>
      <c r="AD106" s="102"/>
    </row>
    <row r="107" spans="1:30">
      <c r="N107" s="102"/>
      <c r="O107" s="102"/>
      <c r="P107" s="102"/>
      <c r="Q107" s="102"/>
      <c r="R107" s="102"/>
      <c r="S107" s="102"/>
      <c r="T107" s="102"/>
      <c r="U107" s="102"/>
      <c r="V107" s="102"/>
      <c r="W107" s="102"/>
      <c r="X107" s="102"/>
      <c r="Y107" s="102"/>
      <c r="Z107" s="102"/>
      <c r="AA107" s="102"/>
      <c r="AB107" s="102"/>
      <c r="AC107" s="102"/>
      <c r="AD107" s="102"/>
    </row>
    <row r="108" spans="1:30">
      <c r="C108" s="103" t="s">
        <v>521</v>
      </c>
      <c r="D108" s="104"/>
      <c r="E108" s="104"/>
      <c r="F108" s="104"/>
      <c r="G108" s="104"/>
      <c r="H108" s="104"/>
      <c r="I108" s="104"/>
      <c r="J108" s="104"/>
      <c r="K108" s="105"/>
      <c r="N108" s="102"/>
      <c r="O108" s="102"/>
      <c r="P108" s="102"/>
      <c r="Q108" s="102"/>
      <c r="R108" s="102"/>
      <c r="S108" s="102"/>
      <c r="T108" s="102"/>
      <c r="U108" s="102"/>
      <c r="V108" s="102"/>
      <c r="W108" s="102"/>
      <c r="X108" s="102"/>
      <c r="Y108" s="102"/>
      <c r="Z108" s="102"/>
      <c r="AA108" s="102"/>
      <c r="AB108" s="102"/>
      <c r="AC108" s="102"/>
      <c r="AD108" s="102"/>
    </row>
    <row r="109" spans="1:30">
      <c r="N109" s="102"/>
      <c r="O109" s="102"/>
      <c r="P109" s="102"/>
      <c r="Q109" s="102"/>
      <c r="R109" s="102"/>
      <c r="S109" s="102"/>
      <c r="T109" s="102"/>
      <c r="U109" s="102"/>
      <c r="V109" s="102"/>
      <c r="W109" s="102"/>
      <c r="X109" s="102"/>
      <c r="Y109" s="102"/>
      <c r="Z109" s="102"/>
      <c r="AA109" s="102"/>
      <c r="AB109" s="102"/>
      <c r="AC109" s="102"/>
      <c r="AD109" s="102"/>
    </row>
    <row r="110" spans="1:30">
      <c r="N110" s="102"/>
      <c r="O110" s="102"/>
      <c r="P110" s="102"/>
      <c r="Q110" s="102"/>
      <c r="R110" s="102"/>
      <c r="S110" s="102"/>
      <c r="T110" s="102"/>
      <c r="U110" s="102"/>
      <c r="V110" s="102"/>
      <c r="W110" s="102"/>
      <c r="X110" s="102"/>
      <c r="Y110" s="102"/>
      <c r="Z110" s="102"/>
      <c r="AA110" s="102"/>
      <c r="AB110" s="102"/>
      <c r="AC110" s="102"/>
      <c r="AD110" s="102"/>
    </row>
    <row r="111" spans="1:30">
      <c r="C111" s="102" t="s">
        <v>522</v>
      </c>
      <c r="D111" s="102"/>
      <c r="E111" s="102"/>
      <c r="F111" s="102"/>
      <c r="G111" s="102"/>
      <c r="H111" s="102"/>
      <c r="I111" s="102"/>
      <c r="J111" s="102"/>
      <c r="K111" s="102"/>
      <c r="N111" s="102"/>
      <c r="O111" s="102"/>
      <c r="P111" s="102"/>
      <c r="Q111" s="102"/>
      <c r="R111" s="102"/>
      <c r="S111" s="102"/>
      <c r="T111" s="102"/>
      <c r="U111" s="102"/>
      <c r="V111" s="102"/>
      <c r="W111" s="102"/>
      <c r="X111" s="102"/>
      <c r="Y111" s="102"/>
      <c r="Z111" s="102"/>
      <c r="AA111" s="102"/>
      <c r="AB111" s="102"/>
      <c r="AC111" s="102"/>
      <c r="AD111" s="102"/>
    </row>
    <row r="112" spans="1:30">
      <c r="C112" s="102"/>
      <c r="D112" s="102"/>
      <c r="E112" s="102"/>
      <c r="F112" s="102"/>
      <c r="G112" s="102"/>
      <c r="H112" s="102"/>
      <c r="I112" s="102"/>
      <c r="J112" s="102"/>
      <c r="K112" s="102"/>
    </row>
    <row r="113" spans="3:30">
      <c r="C113" s="102"/>
      <c r="D113" s="102"/>
      <c r="E113" s="102"/>
      <c r="F113" s="102"/>
      <c r="G113" s="102"/>
      <c r="H113" s="102"/>
      <c r="I113" s="102"/>
      <c r="J113" s="102"/>
      <c r="K113" s="102"/>
    </row>
    <row r="114" spans="3:30">
      <c r="C114" s="102"/>
      <c r="D114" s="102"/>
      <c r="E114" s="102"/>
      <c r="F114" s="102"/>
      <c r="G114" s="102"/>
      <c r="H114" s="102"/>
      <c r="I114" s="102"/>
      <c r="J114" s="102"/>
      <c r="K114" s="102"/>
    </row>
    <row r="115" spans="3:30">
      <c r="C115" s="102"/>
      <c r="D115" s="102"/>
      <c r="E115" s="102"/>
      <c r="F115" s="102"/>
      <c r="G115" s="102"/>
      <c r="H115" s="102"/>
      <c r="I115" s="102"/>
      <c r="J115" s="102"/>
      <c r="K115" s="102"/>
    </row>
    <row r="116" spans="3:30">
      <c r="C116" s="102"/>
      <c r="D116" s="102"/>
      <c r="E116" s="102"/>
      <c r="F116" s="102"/>
      <c r="G116" s="102"/>
      <c r="H116" s="102"/>
      <c r="I116" s="102"/>
      <c r="J116" s="102"/>
      <c r="K116" s="102"/>
      <c r="P116" s="102" t="s">
        <v>520</v>
      </c>
      <c r="Q116" s="102"/>
      <c r="R116" s="102"/>
      <c r="S116" s="102"/>
      <c r="T116" s="102"/>
      <c r="U116" s="102"/>
      <c r="V116" s="102"/>
      <c r="W116" s="102"/>
      <c r="X116" s="102"/>
      <c r="Y116" s="102"/>
      <c r="Z116" s="102"/>
      <c r="AA116" s="102"/>
      <c r="AB116" s="102"/>
      <c r="AC116" s="102"/>
      <c r="AD116" s="102"/>
    </row>
    <row r="117" spans="3:30">
      <c r="C117" s="102"/>
      <c r="D117" s="102"/>
      <c r="E117" s="102"/>
      <c r="F117" s="102"/>
      <c r="G117" s="102"/>
      <c r="H117" s="102"/>
      <c r="I117" s="102"/>
      <c r="J117" s="102"/>
      <c r="K117" s="102"/>
      <c r="P117" s="102"/>
      <c r="Q117" s="102"/>
      <c r="R117" s="102"/>
      <c r="S117" s="102"/>
      <c r="T117" s="102"/>
      <c r="U117" s="102"/>
      <c r="V117" s="102"/>
      <c r="W117" s="102"/>
      <c r="X117" s="102"/>
      <c r="Y117" s="102"/>
      <c r="Z117" s="102"/>
      <c r="AA117" s="102"/>
      <c r="AB117" s="102"/>
      <c r="AC117" s="102"/>
      <c r="AD117" s="102"/>
    </row>
    <row r="118" spans="3:30">
      <c r="C118" s="102"/>
      <c r="D118" s="102"/>
      <c r="E118" s="102"/>
      <c r="F118" s="102"/>
      <c r="G118" s="102"/>
      <c r="H118" s="102"/>
      <c r="I118" s="102"/>
      <c r="J118" s="102"/>
      <c r="K118" s="102"/>
      <c r="P118" s="102"/>
      <c r="Q118" s="102"/>
      <c r="R118" s="102"/>
      <c r="S118" s="102"/>
      <c r="T118" s="102"/>
      <c r="U118" s="102"/>
      <c r="V118" s="102"/>
      <c r="W118" s="102"/>
      <c r="X118" s="102"/>
      <c r="Y118" s="102"/>
      <c r="Z118" s="102"/>
      <c r="AA118" s="102"/>
      <c r="AB118" s="102"/>
      <c r="AC118" s="102"/>
      <c r="AD118" s="102"/>
    </row>
    <row r="119" spans="3:30">
      <c r="C119" s="102"/>
      <c r="D119" s="102"/>
      <c r="E119" s="102"/>
      <c r="F119" s="102"/>
      <c r="G119" s="102"/>
      <c r="H119" s="102"/>
      <c r="I119" s="102"/>
      <c r="J119" s="102"/>
      <c r="K119" s="102"/>
      <c r="P119" s="102"/>
      <c r="Q119" s="102"/>
      <c r="R119" s="102"/>
      <c r="S119" s="102"/>
      <c r="T119" s="102"/>
      <c r="U119" s="102"/>
      <c r="V119" s="102"/>
      <c r="W119" s="102"/>
      <c r="X119" s="102"/>
      <c r="Y119" s="102"/>
      <c r="Z119" s="102"/>
      <c r="AA119" s="102"/>
      <c r="AB119" s="102"/>
      <c r="AC119" s="102"/>
      <c r="AD119" s="102"/>
    </row>
  </sheetData>
  <sheetProtection algorithmName="SHA-512" hashValue="N4r3NLIZXkFHo6oZTP3z7MYmRFPiJuW47xRNqVePgndTmNpnZ4YaR21Q67EsaGIa8tQkOURs1zXnN4pA3B7RAg==" saltValue="eFSZW/tvN4NPoCTIz5LHlA==" spinCount="100000" sheet="1" objects="1" scenarios="1" selectLockedCells="1" selectUnlockedCells="1"/>
  <mergeCells count="26">
    <mergeCell ref="P116:AD119"/>
    <mergeCell ref="C108:K108"/>
    <mergeCell ref="C111:K119"/>
    <mergeCell ref="A97:AA98"/>
    <mergeCell ref="C99:AD100"/>
    <mergeCell ref="C102:K102"/>
    <mergeCell ref="C106:K106"/>
    <mergeCell ref="N102:AD111"/>
    <mergeCell ref="G33:K33"/>
    <mergeCell ref="R20:AD32"/>
    <mergeCell ref="C35:AD36"/>
    <mergeCell ref="C63:AD64"/>
    <mergeCell ref="Q66:AD72"/>
    <mergeCell ref="F45:J45"/>
    <mergeCell ref="C47:AD48"/>
    <mergeCell ref="R37:AD45"/>
    <mergeCell ref="R50:AD58"/>
    <mergeCell ref="F59:J59"/>
    <mergeCell ref="C14:AD15"/>
    <mergeCell ref="C16:AD17"/>
    <mergeCell ref="A1:AA2"/>
    <mergeCell ref="A3:AA4"/>
    <mergeCell ref="A5:AA6"/>
    <mergeCell ref="A7:AA8"/>
    <mergeCell ref="A9:AA10"/>
    <mergeCell ref="A12:AA13"/>
  </mergeCells>
  <phoneticPr fontId="1"/>
  <pageMargins left="0.31496062992125984" right="0.31496062992125984" top="0.74803149606299213" bottom="0.55118110236220474" header="0.31496062992125984" footer="0.31496062992125984"/>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2060"/>
  </sheetPr>
  <dimension ref="A1:AA193"/>
  <sheetViews>
    <sheetView view="pageLayout" zoomScale="145" zoomScaleNormal="154" zoomScalePageLayoutView="145" workbookViewId="0">
      <selection activeCell="A37" sqref="A37:G39"/>
    </sheetView>
  </sheetViews>
  <sheetFormatPr defaultColWidth="3.5" defaultRowHeight="13.5"/>
  <cols>
    <col min="1" max="8" width="3.5" style="5"/>
    <col min="9" max="9" width="3.5" style="5" customWidth="1"/>
    <col min="10" max="10" width="3.5" style="5"/>
    <col min="11" max="11" width="3.5" style="5" customWidth="1"/>
    <col min="12" max="12" width="3.5" style="5"/>
    <col min="13" max="13" width="3.5" style="5" customWidth="1"/>
    <col min="14" max="14" width="3.5" style="5"/>
    <col min="15" max="15" width="3.5" style="5" customWidth="1"/>
    <col min="16" max="16" width="3.5" style="5"/>
    <col min="17" max="17" width="3.5" style="5" customWidth="1"/>
    <col min="18" max="18" width="3.5" style="5"/>
    <col min="19" max="19" width="3.5" style="5" customWidth="1"/>
    <col min="20" max="20" width="3.5" style="5"/>
    <col min="21" max="21" width="3.5" style="5" customWidth="1"/>
    <col min="22" max="22" width="3.5" style="5"/>
    <col min="23" max="23" width="3.5" style="5" customWidth="1"/>
    <col min="24" max="24" width="3.5" style="5"/>
    <col min="25" max="25" width="3.5" style="5" customWidth="1"/>
    <col min="26" max="26" width="3.5" style="5"/>
    <col min="27" max="27" width="3.5" style="5" customWidth="1"/>
    <col min="28" max="16384" width="3.5" style="5"/>
  </cols>
  <sheetData>
    <row r="1" spans="1:27">
      <c r="X1" s="57"/>
    </row>
    <row r="2" spans="1:27">
      <c r="A2" s="157" t="s">
        <v>502</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row>
    <row r="3" spans="1:27">
      <c r="A3" s="157"/>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row>
    <row r="4" spans="1:27" ht="18.75">
      <c r="A4" s="132" t="s">
        <v>649</v>
      </c>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row>
    <row r="5" spans="1:27" ht="14.25">
      <c r="A5" s="159" t="s">
        <v>276</v>
      </c>
      <c r="B5" s="160"/>
      <c r="C5" s="160"/>
      <c r="D5" s="160"/>
      <c r="E5" s="160"/>
      <c r="F5" s="160"/>
      <c r="G5" s="161"/>
      <c r="H5" s="133" t="s">
        <v>499</v>
      </c>
      <c r="I5" s="134"/>
      <c r="J5" s="134"/>
      <c r="K5" s="134"/>
      <c r="L5" s="134"/>
      <c r="M5" s="134"/>
      <c r="N5" s="134"/>
      <c r="O5" s="134"/>
      <c r="P5" s="134"/>
      <c r="Q5" s="134"/>
      <c r="R5" s="134"/>
      <c r="S5" s="134"/>
      <c r="T5" s="134"/>
      <c r="U5" s="134"/>
      <c r="V5" s="134"/>
      <c r="W5" s="134"/>
      <c r="X5" s="134"/>
      <c r="Y5" s="134"/>
      <c r="Z5" s="134"/>
      <c r="AA5" s="135"/>
    </row>
    <row r="6" spans="1:27" ht="14.25">
      <c r="A6" s="162" t="s">
        <v>281</v>
      </c>
      <c r="B6" s="163"/>
      <c r="C6" s="163"/>
      <c r="D6" s="163"/>
      <c r="E6" s="163"/>
      <c r="F6" s="163"/>
      <c r="G6" s="164"/>
      <c r="H6" s="136"/>
      <c r="I6" s="136"/>
      <c r="J6" s="136"/>
      <c r="K6" s="136"/>
      <c r="L6" s="136"/>
      <c r="M6" s="136"/>
      <c r="N6" s="136"/>
      <c r="O6" s="136"/>
      <c r="P6" s="136"/>
      <c r="Q6" s="136"/>
      <c r="R6" s="136"/>
      <c r="S6" s="136"/>
      <c r="T6" s="136"/>
      <c r="U6" s="136"/>
      <c r="V6" s="136"/>
      <c r="W6" s="136"/>
      <c r="X6" s="136"/>
      <c r="Y6" s="136"/>
      <c r="Z6" s="136"/>
      <c r="AA6" s="137"/>
    </row>
    <row r="7" spans="1:27" ht="13.5" customHeight="1">
      <c r="A7" s="165"/>
      <c r="B7" s="166"/>
      <c r="C7" s="166"/>
      <c r="D7" s="166"/>
      <c r="E7" s="166"/>
      <c r="F7" s="166"/>
      <c r="G7" s="167"/>
      <c r="H7" s="58"/>
      <c r="I7" s="50" t="b">
        <v>0</v>
      </c>
      <c r="J7" s="61"/>
      <c r="K7" s="50" t="b">
        <v>0</v>
      </c>
      <c r="L7" s="61"/>
      <c r="M7" s="50" t="b">
        <v>0</v>
      </c>
      <c r="N7" s="61"/>
      <c r="O7" s="50" t="b">
        <v>0</v>
      </c>
      <c r="P7" s="61"/>
      <c r="Q7" s="50" t="b">
        <v>0</v>
      </c>
      <c r="R7" s="61"/>
      <c r="S7" s="50" t="b">
        <v>0</v>
      </c>
      <c r="T7" s="61"/>
      <c r="U7" s="50" t="b">
        <v>0</v>
      </c>
      <c r="V7" s="61"/>
      <c r="W7" s="50" t="b">
        <v>0</v>
      </c>
      <c r="X7" s="61"/>
      <c r="Y7" s="50" t="b">
        <v>0</v>
      </c>
      <c r="Z7" s="61"/>
      <c r="AA7" s="52" t="b">
        <v>0</v>
      </c>
    </row>
    <row r="8" spans="1:27" ht="13.5" customHeight="1">
      <c r="A8" s="168"/>
      <c r="B8" s="169"/>
      <c r="C8" s="169"/>
      <c r="D8" s="169"/>
      <c r="E8" s="169"/>
      <c r="F8" s="169"/>
      <c r="G8" s="170"/>
      <c r="H8" s="59"/>
      <c r="I8" s="51" t="b">
        <v>0</v>
      </c>
      <c r="J8" s="62"/>
      <c r="K8" s="51" t="b">
        <v>0</v>
      </c>
      <c r="L8" s="62"/>
      <c r="M8" s="51" t="b">
        <v>0</v>
      </c>
      <c r="N8" s="62"/>
      <c r="O8" s="51" t="b">
        <v>0</v>
      </c>
      <c r="P8" s="62"/>
      <c r="Q8" s="51" t="b">
        <v>0</v>
      </c>
      <c r="R8" s="62"/>
      <c r="S8" s="51" t="b">
        <v>0</v>
      </c>
      <c r="T8" s="62"/>
      <c r="U8" s="51" t="b">
        <v>0</v>
      </c>
      <c r="V8" s="62"/>
      <c r="W8" s="51" t="b">
        <v>0</v>
      </c>
      <c r="X8" s="62"/>
      <c r="Y8" s="51" t="b">
        <v>0</v>
      </c>
      <c r="Z8" s="62"/>
      <c r="AA8" s="53" t="b">
        <v>0</v>
      </c>
    </row>
    <row r="9" spans="1:27">
      <c r="A9" s="171"/>
      <c r="B9" s="172"/>
      <c r="C9" s="172"/>
      <c r="D9" s="172"/>
      <c r="E9" s="172"/>
      <c r="F9" s="172"/>
      <c r="G9" s="173"/>
      <c r="H9" s="59"/>
      <c r="I9" s="51" t="b">
        <v>0</v>
      </c>
      <c r="J9" s="62"/>
      <c r="K9" s="51" t="b">
        <v>0</v>
      </c>
      <c r="L9" s="62"/>
      <c r="M9" s="51" t="b">
        <v>0</v>
      </c>
      <c r="N9" s="62"/>
      <c r="O9" s="51" t="b">
        <v>0</v>
      </c>
      <c r="P9" s="62"/>
      <c r="Q9" s="51" t="b">
        <v>0</v>
      </c>
      <c r="R9" s="62"/>
      <c r="S9" s="51" t="b">
        <v>0</v>
      </c>
      <c r="T9" s="62"/>
      <c r="U9" s="51" t="b">
        <v>0</v>
      </c>
      <c r="V9" s="62"/>
      <c r="W9" s="51" t="b">
        <v>0</v>
      </c>
      <c r="X9" s="62"/>
      <c r="Y9" s="51" t="b">
        <v>0</v>
      </c>
      <c r="Z9" s="62"/>
      <c r="AA9" s="53" t="b">
        <v>0</v>
      </c>
    </row>
    <row r="10" spans="1:27">
      <c r="A10" s="174"/>
      <c r="B10" s="175"/>
      <c r="C10" s="175"/>
      <c r="D10" s="175"/>
      <c r="E10" s="175"/>
      <c r="F10" s="175"/>
      <c r="G10" s="176"/>
      <c r="H10" s="60"/>
      <c r="I10" s="94"/>
      <c r="J10" s="63"/>
      <c r="K10" s="94"/>
      <c r="L10" s="63"/>
      <c r="M10" s="94"/>
      <c r="N10" s="63"/>
      <c r="O10" s="94"/>
      <c r="P10" s="63"/>
      <c r="Q10" s="94"/>
      <c r="R10" s="63"/>
      <c r="S10" s="94"/>
      <c r="T10" s="63"/>
      <c r="U10" s="94"/>
      <c r="V10" s="63"/>
      <c r="W10" s="94"/>
      <c r="X10" s="63"/>
      <c r="Y10" s="94"/>
      <c r="Z10" s="63"/>
      <c r="AA10" s="95"/>
    </row>
    <row r="11" spans="1:27" ht="15" thickBot="1">
      <c r="A11" s="154" t="s">
        <v>494</v>
      </c>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row>
    <row r="12" spans="1:27" ht="11.25" customHeight="1" thickBot="1">
      <c r="A12" s="57"/>
      <c r="B12" s="146" t="s">
        <v>117</v>
      </c>
      <c r="C12" s="115" t="s">
        <v>115</v>
      </c>
      <c r="D12" s="115"/>
      <c r="E12" s="115"/>
      <c r="F12" s="116"/>
      <c r="G12" s="144" t="s">
        <v>119</v>
      </c>
      <c r="H12" s="115" t="s">
        <v>118</v>
      </c>
      <c r="I12" s="115"/>
      <c r="J12" s="115"/>
      <c r="K12" s="116"/>
      <c r="L12" s="144" t="s">
        <v>121</v>
      </c>
      <c r="M12" s="115" t="s">
        <v>120</v>
      </c>
      <c r="N12" s="115"/>
      <c r="O12" s="115"/>
      <c r="P12" s="116"/>
      <c r="Q12" s="144" t="s">
        <v>122</v>
      </c>
      <c r="R12" s="124" t="s">
        <v>64</v>
      </c>
      <c r="S12" s="124"/>
      <c r="T12" s="124"/>
      <c r="U12" s="125"/>
      <c r="V12" s="144" t="s">
        <v>124</v>
      </c>
      <c r="W12" s="115" t="s">
        <v>123</v>
      </c>
      <c r="X12" s="115"/>
      <c r="Y12" s="115"/>
      <c r="Z12" s="116"/>
      <c r="AA12" s="57"/>
    </row>
    <row r="13" spans="1:27" ht="11.25" customHeight="1" thickBot="1">
      <c r="A13" s="57"/>
      <c r="B13" s="145"/>
      <c r="C13" s="117"/>
      <c r="D13" s="117"/>
      <c r="E13" s="117"/>
      <c r="F13" s="118"/>
      <c r="G13" s="131"/>
      <c r="H13" s="117"/>
      <c r="I13" s="117"/>
      <c r="J13" s="117"/>
      <c r="K13" s="118"/>
      <c r="L13" s="131"/>
      <c r="M13" s="117"/>
      <c r="N13" s="117"/>
      <c r="O13" s="117"/>
      <c r="P13" s="118"/>
      <c r="Q13" s="131"/>
      <c r="R13" s="126"/>
      <c r="S13" s="126"/>
      <c r="T13" s="126"/>
      <c r="U13" s="127"/>
      <c r="V13" s="131"/>
      <c r="W13" s="117"/>
      <c r="X13" s="117"/>
      <c r="Y13" s="117"/>
      <c r="Z13" s="118"/>
      <c r="AA13" s="54"/>
    </row>
    <row r="14" spans="1:27" ht="11.25" customHeight="1" thickBot="1">
      <c r="A14" s="57"/>
      <c r="B14" s="145"/>
      <c r="C14" s="119"/>
      <c r="D14" s="119"/>
      <c r="E14" s="119"/>
      <c r="F14" s="120"/>
      <c r="G14" s="131"/>
      <c r="H14" s="119"/>
      <c r="I14" s="119"/>
      <c r="J14" s="119"/>
      <c r="K14" s="120"/>
      <c r="L14" s="131"/>
      <c r="M14" s="119"/>
      <c r="N14" s="119"/>
      <c r="O14" s="119"/>
      <c r="P14" s="120"/>
      <c r="Q14" s="131"/>
      <c r="R14" s="128"/>
      <c r="S14" s="128"/>
      <c r="T14" s="128"/>
      <c r="U14" s="129"/>
      <c r="V14" s="131"/>
      <c r="W14" s="119"/>
      <c r="X14" s="119"/>
      <c r="Y14" s="119"/>
      <c r="Z14" s="120"/>
      <c r="AA14" s="57"/>
    </row>
    <row r="15" spans="1:27" ht="11.25" customHeight="1" thickBot="1">
      <c r="A15" s="57"/>
      <c r="B15" s="145" t="s">
        <v>125</v>
      </c>
      <c r="C15" s="124" t="s">
        <v>67</v>
      </c>
      <c r="D15" s="124"/>
      <c r="E15" s="124"/>
      <c r="F15" s="125"/>
      <c r="G15" s="131" t="s">
        <v>127</v>
      </c>
      <c r="H15" s="115" t="s">
        <v>126</v>
      </c>
      <c r="I15" s="115"/>
      <c r="J15" s="115"/>
      <c r="K15" s="116"/>
      <c r="L15" s="131" t="s">
        <v>128</v>
      </c>
      <c r="M15" s="115" t="s">
        <v>72</v>
      </c>
      <c r="N15" s="115"/>
      <c r="O15" s="115"/>
      <c r="P15" s="116"/>
      <c r="Q15" s="131" t="s">
        <v>129</v>
      </c>
      <c r="R15" s="115" t="s">
        <v>73</v>
      </c>
      <c r="S15" s="115"/>
      <c r="T15" s="115"/>
      <c r="U15" s="116"/>
      <c r="V15" s="131" t="s">
        <v>131</v>
      </c>
      <c r="W15" s="115" t="s">
        <v>130</v>
      </c>
      <c r="X15" s="115"/>
      <c r="Y15" s="115"/>
      <c r="Z15" s="116"/>
      <c r="AA15" s="57"/>
    </row>
    <row r="16" spans="1:27" ht="11.25" customHeight="1" thickBot="1">
      <c r="A16" s="57"/>
      <c r="B16" s="145"/>
      <c r="C16" s="126"/>
      <c r="D16" s="126"/>
      <c r="E16" s="126"/>
      <c r="F16" s="127"/>
      <c r="G16" s="131"/>
      <c r="H16" s="117"/>
      <c r="I16" s="117"/>
      <c r="J16" s="117"/>
      <c r="K16" s="118"/>
      <c r="L16" s="131"/>
      <c r="M16" s="117"/>
      <c r="N16" s="117"/>
      <c r="O16" s="117"/>
      <c r="P16" s="118"/>
      <c r="Q16" s="131"/>
      <c r="R16" s="117"/>
      <c r="S16" s="117"/>
      <c r="T16" s="117"/>
      <c r="U16" s="118"/>
      <c r="V16" s="131"/>
      <c r="W16" s="117"/>
      <c r="X16" s="117"/>
      <c r="Y16" s="117"/>
      <c r="Z16" s="118"/>
      <c r="AA16" s="57"/>
    </row>
    <row r="17" spans="1:27" ht="11.25" customHeight="1" thickBot="1">
      <c r="A17" s="57"/>
      <c r="B17" s="145"/>
      <c r="C17" s="128"/>
      <c r="D17" s="128"/>
      <c r="E17" s="128"/>
      <c r="F17" s="129"/>
      <c r="G17" s="131"/>
      <c r="H17" s="119"/>
      <c r="I17" s="119"/>
      <c r="J17" s="119"/>
      <c r="K17" s="120"/>
      <c r="L17" s="131"/>
      <c r="M17" s="119"/>
      <c r="N17" s="119"/>
      <c r="O17" s="119"/>
      <c r="P17" s="120"/>
      <c r="Q17" s="131"/>
      <c r="R17" s="119"/>
      <c r="S17" s="119"/>
      <c r="T17" s="119"/>
      <c r="U17" s="120"/>
      <c r="V17" s="131"/>
      <c r="W17" s="119"/>
      <c r="X17" s="119"/>
      <c r="Y17" s="119"/>
      <c r="Z17" s="120"/>
      <c r="AA17" s="57"/>
    </row>
    <row r="18" spans="1:27" ht="11.25" customHeight="1" thickBot="1">
      <c r="A18" s="57"/>
      <c r="B18" s="145" t="s">
        <v>134</v>
      </c>
      <c r="C18" s="115" t="s">
        <v>74</v>
      </c>
      <c r="D18" s="115"/>
      <c r="E18" s="115"/>
      <c r="F18" s="116"/>
      <c r="G18" s="131" t="s">
        <v>133</v>
      </c>
      <c r="H18" s="115" t="s">
        <v>132</v>
      </c>
      <c r="I18" s="115"/>
      <c r="J18" s="115"/>
      <c r="K18" s="116"/>
      <c r="L18" s="131" t="s">
        <v>136</v>
      </c>
      <c r="M18" s="115" t="s">
        <v>135</v>
      </c>
      <c r="N18" s="115"/>
      <c r="O18" s="115"/>
      <c r="P18" s="116"/>
      <c r="Q18" s="131" t="s">
        <v>137</v>
      </c>
      <c r="R18" s="115" t="s">
        <v>76</v>
      </c>
      <c r="S18" s="115"/>
      <c r="T18" s="115"/>
      <c r="U18" s="116"/>
      <c r="V18" s="131" t="s">
        <v>139</v>
      </c>
      <c r="W18" s="115" t="s">
        <v>138</v>
      </c>
      <c r="X18" s="115"/>
      <c r="Y18" s="115"/>
      <c r="Z18" s="116"/>
      <c r="AA18" s="57"/>
    </row>
    <row r="19" spans="1:27" ht="11.25" customHeight="1" thickBot="1">
      <c r="A19" s="57"/>
      <c r="B19" s="145"/>
      <c r="C19" s="117"/>
      <c r="D19" s="117"/>
      <c r="E19" s="117"/>
      <c r="F19" s="118"/>
      <c r="G19" s="131"/>
      <c r="H19" s="117"/>
      <c r="I19" s="117"/>
      <c r="J19" s="117"/>
      <c r="K19" s="118"/>
      <c r="L19" s="131"/>
      <c r="M19" s="117"/>
      <c r="N19" s="117"/>
      <c r="O19" s="117"/>
      <c r="P19" s="118"/>
      <c r="Q19" s="131"/>
      <c r="R19" s="117"/>
      <c r="S19" s="117"/>
      <c r="T19" s="117"/>
      <c r="U19" s="118"/>
      <c r="V19" s="131"/>
      <c r="W19" s="117"/>
      <c r="X19" s="117"/>
      <c r="Y19" s="117"/>
      <c r="Z19" s="118"/>
      <c r="AA19" s="57"/>
    </row>
    <row r="20" spans="1:27" ht="11.25" customHeight="1" thickBot="1">
      <c r="A20" s="57"/>
      <c r="B20" s="145"/>
      <c r="C20" s="119"/>
      <c r="D20" s="119"/>
      <c r="E20" s="119"/>
      <c r="F20" s="120"/>
      <c r="G20" s="131"/>
      <c r="H20" s="119"/>
      <c r="I20" s="119"/>
      <c r="J20" s="119"/>
      <c r="K20" s="120"/>
      <c r="L20" s="131"/>
      <c r="M20" s="119"/>
      <c r="N20" s="119"/>
      <c r="O20" s="119"/>
      <c r="P20" s="120"/>
      <c r="Q20" s="131"/>
      <c r="R20" s="119"/>
      <c r="S20" s="119"/>
      <c r="T20" s="119"/>
      <c r="U20" s="120"/>
      <c r="V20" s="131"/>
      <c r="W20" s="119"/>
      <c r="X20" s="119"/>
      <c r="Y20" s="119"/>
      <c r="Z20" s="120"/>
      <c r="AA20" s="57"/>
    </row>
    <row r="21" spans="1:27" ht="11.25" customHeight="1" thickBot="1">
      <c r="A21" s="57"/>
      <c r="B21" s="145" t="s">
        <v>140</v>
      </c>
      <c r="C21" s="115" t="s">
        <v>77</v>
      </c>
      <c r="D21" s="115"/>
      <c r="E21" s="115"/>
      <c r="F21" s="116"/>
      <c r="G21" s="131" t="s">
        <v>142</v>
      </c>
      <c r="H21" s="115" t="s">
        <v>141</v>
      </c>
      <c r="I21" s="115"/>
      <c r="J21" s="115"/>
      <c r="K21" s="116"/>
      <c r="L21" s="131" t="s">
        <v>143</v>
      </c>
      <c r="M21" s="115" t="s">
        <v>78</v>
      </c>
      <c r="N21" s="115"/>
      <c r="O21" s="115"/>
      <c r="P21" s="116"/>
      <c r="Q21" s="131" t="s">
        <v>144</v>
      </c>
      <c r="R21" s="115" t="s">
        <v>146</v>
      </c>
      <c r="S21" s="115"/>
      <c r="T21" s="115"/>
      <c r="U21" s="116"/>
      <c r="V21" s="131" t="s">
        <v>147</v>
      </c>
      <c r="W21" s="115" t="s">
        <v>145</v>
      </c>
      <c r="X21" s="115"/>
      <c r="Y21" s="115"/>
      <c r="Z21" s="116"/>
      <c r="AA21" s="57"/>
    </row>
    <row r="22" spans="1:27" ht="11.25" customHeight="1" thickBot="1">
      <c r="A22" s="57"/>
      <c r="B22" s="145"/>
      <c r="C22" s="117"/>
      <c r="D22" s="117"/>
      <c r="E22" s="117"/>
      <c r="F22" s="118"/>
      <c r="G22" s="131"/>
      <c r="H22" s="117"/>
      <c r="I22" s="117"/>
      <c r="J22" s="117"/>
      <c r="K22" s="118"/>
      <c r="L22" s="131"/>
      <c r="M22" s="117"/>
      <c r="N22" s="117"/>
      <c r="O22" s="117"/>
      <c r="P22" s="118"/>
      <c r="Q22" s="131"/>
      <c r="R22" s="117"/>
      <c r="S22" s="117"/>
      <c r="T22" s="117"/>
      <c r="U22" s="118"/>
      <c r="V22" s="131"/>
      <c r="W22" s="117"/>
      <c r="X22" s="117"/>
      <c r="Y22" s="117"/>
      <c r="Z22" s="118"/>
      <c r="AA22" s="57"/>
    </row>
    <row r="23" spans="1:27" ht="11.25" customHeight="1" thickBot="1">
      <c r="A23" s="57"/>
      <c r="B23" s="145"/>
      <c r="C23" s="119"/>
      <c r="D23" s="119"/>
      <c r="E23" s="119"/>
      <c r="F23" s="120"/>
      <c r="G23" s="131"/>
      <c r="H23" s="119"/>
      <c r="I23" s="119"/>
      <c r="J23" s="119"/>
      <c r="K23" s="120"/>
      <c r="L23" s="131"/>
      <c r="M23" s="119"/>
      <c r="N23" s="119"/>
      <c r="O23" s="119"/>
      <c r="P23" s="120"/>
      <c r="Q23" s="131"/>
      <c r="R23" s="119"/>
      <c r="S23" s="119"/>
      <c r="T23" s="119"/>
      <c r="U23" s="120"/>
      <c r="V23" s="131"/>
      <c r="W23" s="119"/>
      <c r="X23" s="119"/>
      <c r="Y23" s="119"/>
      <c r="Z23" s="120"/>
      <c r="AA23" s="57"/>
    </row>
    <row r="24" spans="1:27" ht="11.25" customHeight="1" thickBot="1">
      <c r="A24" s="57"/>
      <c r="B24" s="145" t="s">
        <v>148</v>
      </c>
      <c r="C24" s="115" t="s">
        <v>79</v>
      </c>
      <c r="D24" s="115"/>
      <c r="E24" s="115"/>
      <c r="F24" s="116"/>
      <c r="G24" s="131" t="s">
        <v>149</v>
      </c>
      <c r="H24" s="115" t="s">
        <v>80</v>
      </c>
      <c r="I24" s="115"/>
      <c r="J24" s="115"/>
      <c r="K24" s="116"/>
      <c r="L24" s="131" t="s">
        <v>277</v>
      </c>
      <c r="M24" s="115" t="s">
        <v>81</v>
      </c>
      <c r="N24" s="115"/>
      <c r="O24" s="115"/>
      <c r="P24" s="116"/>
      <c r="Q24" s="131" t="s">
        <v>150</v>
      </c>
      <c r="R24" s="115" t="s">
        <v>87</v>
      </c>
      <c r="S24" s="115"/>
      <c r="T24" s="115"/>
      <c r="U24" s="116"/>
      <c r="V24" s="131" t="s">
        <v>151</v>
      </c>
      <c r="W24" s="115" t="s">
        <v>152</v>
      </c>
      <c r="X24" s="115"/>
      <c r="Y24" s="115"/>
      <c r="Z24" s="116"/>
      <c r="AA24" s="57"/>
    </row>
    <row r="25" spans="1:27" ht="11.25" customHeight="1" thickBot="1">
      <c r="A25" s="57"/>
      <c r="B25" s="145"/>
      <c r="C25" s="117"/>
      <c r="D25" s="117"/>
      <c r="E25" s="117"/>
      <c r="F25" s="118"/>
      <c r="G25" s="131"/>
      <c r="H25" s="117"/>
      <c r="I25" s="117"/>
      <c r="J25" s="117"/>
      <c r="K25" s="118"/>
      <c r="L25" s="131"/>
      <c r="M25" s="117"/>
      <c r="N25" s="117"/>
      <c r="O25" s="117"/>
      <c r="P25" s="118"/>
      <c r="Q25" s="131"/>
      <c r="R25" s="117"/>
      <c r="S25" s="117"/>
      <c r="T25" s="117"/>
      <c r="U25" s="118"/>
      <c r="V25" s="131"/>
      <c r="W25" s="117"/>
      <c r="X25" s="117"/>
      <c r="Y25" s="117"/>
      <c r="Z25" s="118"/>
      <c r="AA25" s="57"/>
    </row>
    <row r="26" spans="1:27" ht="11.25" customHeight="1" thickBot="1">
      <c r="A26" s="57"/>
      <c r="B26" s="145"/>
      <c r="C26" s="119"/>
      <c r="D26" s="119"/>
      <c r="E26" s="119"/>
      <c r="F26" s="120"/>
      <c r="G26" s="131"/>
      <c r="H26" s="119"/>
      <c r="I26" s="119"/>
      <c r="J26" s="119"/>
      <c r="K26" s="120"/>
      <c r="L26" s="131"/>
      <c r="M26" s="119"/>
      <c r="N26" s="119"/>
      <c r="O26" s="119"/>
      <c r="P26" s="120"/>
      <c r="Q26" s="131"/>
      <c r="R26" s="119"/>
      <c r="S26" s="119"/>
      <c r="T26" s="119"/>
      <c r="U26" s="120"/>
      <c r="V26" s="131"/>
      <c r="W26" s="119"/>
      <c r="X26" s="119"/>
      <c r="Y26" s="119"/>
      <c r="Z26" s="120"/>
      <c r="AA26" s="57"/>
    </row>
    <row r="27" spans="1:27" ht="11.25" customHeight="1" thickBot="1">
      <c r="A27" s="57"/>
      <c r="B27" s="145" t="s">
        <v>153</v>
      </c>
      <c r="C27" s="115" t="s">
        <v>82</v>
      </c>
      <c r="D27" s="115"/>
      <c r="E27" s="115"/>
      <c r="F27" s="116"/>
      <c r="G27" s="131" t="s">
        <v>275</v>
      </c>
      <c r="H27" s="115" t="s">
        <v>154</v>
      </c>
      <c r="I27" s="115"/>
      <c r="J27" s="115"/>
      <c r="K27" s="116"/>
      <c r="L27" s="131" t="s">
        <v>278</v>
      </c>
      <c r="M27" s="115" t="s">
        <v>155</v>
      </c>
      <c r="N27" s="115"/>
      <c r="O27" s="115"/>
      <c r="P27" s="116"/>
      <c r="Q27" s="131" t="s">
        <v>279</v>
      </c>
      <c r="R27" s="115" t="s">
        <v>97</v>
      </c>
      <c r="S27" s="115"/>
      <c r="T27" s="115"/>
      <c r="U27" s="116"/>
      <c r="V27" s="131" t="s">
        <v>280</v>
      </c>
      <c r="W27" s="115"/>
      <c r="X27" s="115"/>
      <c r="Y27" s="115"/>
      <c r="Z27" s="116"/>
      <c r="AA27" s="57"/>
    </row>
    <row r="28" spans="1:27" ht="11.25" customHeight="1" thickBot="1">
      <c r="A28" s="57"/>
      <c r="B28" s="145"/>
      <c r="C28" s="117"/>
      <c r="D28" s="117"/>
      <c r="E28" s="117"/>
      <c r="F28" s="118"/>
      <c r="G28" s="131"/>
      <c r="H28" s="117"/>
      <c r="I28" s="117"/>
      <c r="J28" s="117"/>
      <c r="K28" s="118"/>
      <c r="L28" s="131"/>
      <c r="M28" s="117"/>
      <c r="N28" s="117"/>
      <c r="O28" s="117"/>
      <c r="P28" s="118"/>
      <c r="Q28" s="131"/>
      <c r="R28" s="117"/>
      <c r="S28" s="117"/>
      <c r="T28" s="117"/>
      <c r="U28" s="118"/>
      <c r="V28" s="131"/>
      <c r="W28" s="117"/>
      <c r="X28" s="117"/>
      <c r="Y28" s="117"/>
      <c r="Z28" s="118"/>
      <c r="AA28" s="57"/>
    </row>
    <row r="29" spans="1:27" ht="11.25" customHeight="1" thickBot="1">
      <c r="A29" s="57"/>
      <c r="B29" s="147"/>
      <c r="C29" s="119"/>
      <c r="D29" s="119"/>
      <c r="E29" s="119"/>
      <c r="F29" s="120"/>
      <c r="G29" s="148"/>
      <c r="H29" s="119"/>
      <c r="I29" s="119"/>
      <c r="J29" s="119"/>
      <c r="K29" s="120"/>
      <c r="L29" s="148"/>
      <c r="M29" s="119"/>
      <c r="N29" s="119"/>
      <c r="O29" s="119"/>
      <c r="P29" s="120"/>
      <c r="Q29" s="148"/>
      <c r="R29" s="119"/>
      <c r="S29" s="119"/>
      <c r="T29" s="119"/>
      <c r="U29" s="120"/>
      <c r="V29" s="148"/>
      <c r="W29" s="119"/>
      <c r="X29" s="119"/>
      <c r="Y29" s="119"/>
      <c r="Z29" s="120"/>
      <c r="AA29" s="57"/>
    </row>
    <row r="30" spans="1:27">
      <c r="A30" s="35"/>
      <c r="B30" s="36"/>
      <c r="C30" s="36"/>
      <c r="D30" s="36"/>
      <c r="E30" s="36"/>
      <c r="F30" s="36"/>
      <c r="G30" s="36"/>
      <c r="H30" s="34"/>
      <c r="I30" s="33"/>
      <c r="J30" s="34"/>
      <c r="K30" s="33"/>
      <c r="L30" s="34"/>
      <c r="M30" s="33"/>
      <c r="N30" s="34"/>
      <c r="O30" s="33"/>
      <c r="P30" s="34"/>
      <c r="Q30" s="33"/>
      <c r="R30" s="34"/>
      <c r="S30" s="33"/>
      <c r="T30" s="34"/>
      <c r="U30" s="33"/>
      <c r="V30" s="34"/>
      <c r="W30" s="33"/>
      <c r="X30" s="34"/>
      <c r="Y30" s="33"/>
      <c r="Z30" s="34"/>
      <c r="AA30" s="33"/>
    </row>
    <row r="31" spans="1:27">
      <c r="A31" s="155" t="s">
        <v>501</v>
      </c>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row>
    <row r="32" spans="1:27">
      <c r="A32" s="156"/>
      <c r="B32" s="156"/>
      <c r="C32" s="156"/>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row>
    <row r="33" spans="1:27" ht="22.5" customHeight="1">
      <c r="A33" s="150" t="s">
        <v>648</v>
      </c>
      <c r="B33" s="150"/>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row>
    <row r="34" spans="1:27" ht="13.5" customHeight="1">
      <c r="A34" s="159" t="s">
        <v>276</v>
      </c>
      <c r="B34" s="160"/>
      <c r="C34" s="160"/>
      <c r="D34" s="160"/>
      <c r="E34" s="160"/>
      <c r="F34" s="160"/>
      <c r="G34" s="161"/>
      <c r="H34" s="151" t="s">
        <v>499</v>
      </c>
      <c r="I34" s="134"/>
      <c r="J34" s="134"/>
      <c r="K34" s="134"/>
      <c r="L34" s="134"/>
      <c r="M34" s="134"/>
      <c r="N34" s="134"/>
      <c r="O34" s="134"/>
      <c r="P34" s="134"/>
      <c r="Q34" s="134"/>
      <c r="R34" s="134"/>
      <c r="S34" s="134"/>
      <c r="T34" s="134"/>
      <c r="U34" s="134"/>
      <c r="V34" s="134"/>
      <c r="W34" s="134"/>
      <c r="X34" s="134"/>
      <c r="Y34" s="134"/>
      <c r="Z34" s="134"/>
      <c r="AA34" s="135"/>
    </row>
    <row r="35" spans="1:27" ht="13.5" customHeight="1">
      <c r="A35" s="162" t="s">
        <v>281</v>
      </c>
      <c r="B35" s="163"/>
      <c r="C35" s="163"/>
      <c r="D35" s="163"/>
      <c r="E35" s="163"/>
      <c r="F35" s="163"/>
      <c r="G35" s="164"/>
      <c r="H35" s="136"/>
      <c r="I35" s="136"/>
      <c r="J35" s="136"/>
      <c r="K35" s="136"/>
      <c r="L35" s="136"/>
      <c r="M35" s="136"/>
      <c r="N35" s="136"/>
      <c r="O35" s="136"/>
      <c r="P35" s="136"/>
      <c r="Q35" s="136"/>
      <c r="R35" s="136"/>
      <c r="S35" s="136"/>
      <c r="T35" s="136"/>
      <c r="U35" s="136"/>
      <c r="V35" s="136"/>
      <c r="W35" s="136"/>
      <c r="X35" s="136"/>
      <c r="Y35" s="136"/>
      <c r="Z35" s="136"/>
      <c r="AA35" s="137"/>
    </row>
    <row r="36" spans="1:27">
      <c r="A36" s="165"/>
      <c r="B36" s="166"/>
      <c r="C36" s="166"/>
      <c r="D36" s="166"/>
      <c r="E36" s="166"/>
      <c r="F36" s="166"/>
      <c r="G36" s="167"/>
      <c r="H36" s="58"/>
      <c r="I36" s="50" t="b">
        <v>0</v>
      </c>
      <c r="J36" s="61"/>
      <c r="K36" s="50" t="b">
        <v>0</v>
      </c>
      <c r="L36" s="61"/>
      <c r="M36" s="50" t="b">
        <v>0</v>
      </c>
      <c r="N36" s="61"/>
      <c r="O36" s="50" t="b">
        <v>0</v>
      </c>
      <c r="P36" s="61"/>
      <c r="Q36" s="50" t="b">
        <v>0</v>
      </c>
      <c r="R36" s="61"/>
      <c r="S36" s="50" t="b">
        <v>0</v>
      </c>
      <c r="T36" s="61"/>
      <c r="U36" s="50" t="b">
        <v>0</v>
      </c>
      <c r="V36" s="61"/>
      <c r="W36" s="50" t="b">
        <v>0</v>
      </c>
      <c r="X36" s="61"/>
      <c r="Y36" s="50" t="b">
        <v>0</v>
      </c>
      <c r="Z36" s="61"/>
      <c r="AA36" s="52" t="b">
        <v>0</v>
      </c>
    </row>
    <row r="37" spans="1:27" ht="13.5" customHeight="1">
      <c r="A37" s="168"/>
      <c r="B37" s="169"/>
      <c r="C37" s="169"/>
      <c r="D37" s="169"/>
      <c r="E37" s="169"/>
      <c r="F37" s="169"/>
      <c r="G37" s="170"/>
      <c r="H37" s="59"/>
      <c r="I37" s="51" t="b">
        <v>0</v>
      </c>
      <c r="J37" s="62"/>
      <c r="K37" s="51" t="b">
        <v>0</v>
      </c>
      <c r="L37" s="62"/>
      <c r="M37" s="51" t="b">
        <v>0</v>
      </c>
      <c r="N37" s="62"/>
      <c r="O37" s="51" t="b">
        <v>0</v>
      </c>
      <c r="P37" s="62"/>
      <c r="Q37" s="51" t="b">
        <v>0</v>
      </c>
      <c r="R37" s="62"/>
      <c r="S37" s="51" t="b">
        <v>0</v>
      </c>
      <c r="T37" s="62"/>
      <c r="U37" s="51" t="b">
        <v>0</v>
      </c>
      <c r="V37" s="62"/>
      <c r="W37" s="51" t="b">
        <v>0</v>
      </c>
      <c r="X37" s="62"/>
      <c r="Y37" s="51" t="b">
        <v>0</v>
      </c>
      <c r="Z37" s="62"/>
      <c r="AA37" s="53" t="b">
        <v>0</v>
      </c>
    </row>
    <row r="38" spans="1:27">
      <c r="A38" s="171"/>
      <c r="B38" s="172"/>
      <c r="C38" s="172"/>
      <c r="D38" s="172"/>
      <c r="E38" s="172"/>
      <c r="F38" s="172"/>
      <c r="G38" s="173"/>
      <c r="H38" s="59"/>
      <c r="I38" s="51" t="b">
        <v>0</v>
      </c>
      <c r="J38" s="62"/>
      <c r="K38" s="51" t="b">
        <v>0</v>
      </c>
      <c r="L38" s="62"/>
      <c r="M38" s="51" t="b">
        <v>0</v>
      </c>
      <c r="N38" s="62"/>
      <c r="O38" s="51" t="b">
        <v>0</v>
      </c>
      <c r="P38" s="62"/>
      <c r="Q38" s="51" t="b">
        <v>0</v>
      </c>
      <c r="R38" s="62"/>
      <c r="S38" s="51" t="b">
        <v>0</v>
      </c>
      <c r="T38" s="62"/>
      <c r="U38" s="51" t="b">
        <v>0</v>
      </c>
      <c r="V38" s="62"/>
      <c r="W38" s="51" t="b">
        <v>0</v>
      </c>
      <c r="X38" s="62"/>
      <c r="Y38" s="51" t="b">
        <v>0</v>
      </c>
      <c r="Z38" s="62"/>
      <c r="AA38" s="53" t="b">
        <v>0</v>
      </c>
    </row>
    <row r="39" spans="1:27" s="9" customFormat="1">
      <c r="A39" s="171"/>
      <c r="B39" s="172"/>
      <c r="C39" s="172"/>
      <c r="D39" s="172"/>
      <c r="E39" s="172"/>
      <c r="F39" s="172"/>
      <c r="G39" s="173"/>
      <c r="H39" s="64"/>
      <c r="I39" s="51" t="b">
        <v>0</v>
      </c>
      <c r="J39" s="66"/>
      <c r="K39" s="51" t="b">
        <v>0</v>
      </c>
      <c r="L39" s="66"/>
      <c r="M39" s="51" t="b">
        <v>0</v>
      </c>
      <c r="N39" s="66"/>
      <c r="O39" s="51" t="b">
        <v>0</v>
      </c>
      <c r="P39" s="66"/>
      <c r="Q39" s="51" t="b">
        <v>0</v>
      </c>
      <c r="R39" s="66"/>
      <c r="S39" s="51" t="b">
        <v>0</v>
      </c>
      <c r="T39" s="66"/>
      <c r="U39" s="51" t="b">
        <v>0</v>
      </c>
      <c r="V39" s="66"/>
      <c r="W39" s="51" t="b">
        <v>0</v>
      </c>
      <c r="X39" s="66"/>
      <c r="Y39" s="51" t="b">
        <v>0</v>
      </c>
      <c r="Z39" s="66"/>
      <c r="AA39" s="53" t="b">
        <v>0</v>
      </c>
    </row>
    <row r="40" spans="1:27" s="9" customFormat="1">
      <c r="A40" s="46"/>
      <c r="B40" s="47"/>
      <c r="C40" s="47"/>
      <c r="D40" s="47"/>
      <c r="E40" s="47"/>
      <c r="F40" s="47"/>
      <c r="G40" s="48"/>
      <c r="H40" s="65"/>
      <c r="I40" s="55"/>
      <c r="J40" s="67"/>
      <c r="K40" s="55"/>
      <c r="L40" s="67"/>
      <c r="M40" s="55"/>
      <c r="N40" s="67"/>
      <c r="O40" s="55"/>
      <c r="P40" s="67"/>
      <c r="Q40" s="55"/>
      <c r="R40" s="67"/>
      <c r="S40" s="55"/>
      <c r="T40" s="67"/>
      <c r="U40" s="55"/>
      <c r="V40" s="67"/>
      <c r="W40" s="55"/>
      <c r="X40" s="67"/>
      <c r="Y40" s="55"/>
      <c r="Z40" s="67"/>
      <c r="AA40" s="56"/>
    </row>
    <row r="41" spans="1:27" s="9" customFormat="1" ht="15" thickBot="1">
      <c r="A41" s="154" t="s">
        <v>494</v>
      </c>
      <c r="B41" s="154"/>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row>
    <row r="42" spans="1:27" ht="11.25" customHeight="1" thickBot="1">
      <c r="A42" s="69"/>
      <c r="B42" s="152" t="s">
        <v>117</v>
      </c>
      <c r="C42" s="115" t="s">
        <v>454</v>
      </c>
      <c r="D42" s="115"/>
      <c r="E42" s="115"/>
      <c r="F42" s="116"/>
      <c r="G42" s="149" t="s">
        <v>119</v>
      </c>
      <c r="H42" s="115" t="s">
        <v>455</v>
      </c>
      <c r="I42" s="115"/>
      <c r="J42" s="115"/>
      <c r="K42" s="116"/>
      <c r="L42" s="149" t="s">
        <v>121</v>
      </c>
      <c r="M42" s="115" t="s">
        <v>456</v>
      </c>
      <c r="N42" s="115"/>
      <c r="O42" s="115"/>
      <c r="P42" s="116"/>
      <c r="Q42" s="149" t="s">
        <v>122</v>
      </c>
      <c r="R42" s="124" t="s">
        <v>457</v>
      </c>
      <c r="S42" s="124"/>
      <c r="T42" s="124"/>
      <c r="U42" s="125"/>
      <c r="V42" s="149" t="s">
        <v>124</v>
      </c>
      <c r="W42" s="115" t="s">
        <v>458</v>
      </c>
      <c r="X42" s="115"/>
      <c r="Y42" s="115"/>
      <c r="Z42" s="116"/>
      <c r="AA42" s="68"/>
    </row>
    <row r="43" spans="1:27" ht="11.25" customHeight="1" thickBot="1">
      <c r="A43" s="69"/>
      <c r="B43" s="123"/>
      <c r="C43" s="117"/>
      <c r="D43" s="117"/>
      <c r="E43" s="117"/>
      <c r="F43" s="118"/>
      <c r="G43" s="130"/>
      <c r="H43" s="117"/>
      <c r="I43" s="117"/>
      <c r="J43" s="117"/>
      <c r="K43" s="118"/>
      <c r="L43" s="130"/>
      <c r="M43" s="117"/>
      <c r="N43" s="117"/>
      <c r="O43" s="117"/>
      <c r="P43" s="118"/>
      <c r="Q43" s="130"/>
      <c r="R43" s="126"/>
      <c r="S43" s="126"/>
      <c r="T43" s="126"/>
      <c r="U43" s="127"/>
      <c r="V43" s="130"/>
      <c r="W43" s="117"/>
      <c r="X43" s="117"/>
      <c r="Y43" s="117"/>
      <c r="Z43" s="118"/>
      <c r="AA43" s="68"/>
    </row>
    <row r="44" spans="1:27" ht="11.25" customHeight="1" thickBot="1">
      <c r="A44" s="69"/>
      <c r="B44" s="123"/>
      <c r="C44" s="119"/>
      <c r="D44" s="119"/>
      <c r="E44" s="119"/>
      <c r="F44" s="120"/>
      <c r="G44" s="130"/>
      <c r="H44" s="119"/>
      <c r="I44" s="119"/>
      <c r="J44" s="119"/>
      <c r="K44" s="120"/>
      <c r="L44" s="130"/>
      <c r="M44" s="119"/>
      <c r="N44" s="119"/>
      <c r="O44" s="119"/>
      <c r="P44" s="120"/>
      <c r="Q44" s="130"/>
      <c r="R44" s="128"/>
      <c r="S44" s="128"/>
      <c r="T44" s="128"/>
      <c r="U44" s="129"/>
      <c r="V44" s="130"/>
      <c r="W44" s="119"/>
      <c r="X44" s="119"/>
      <c r="Y44" s="119"/>
      <c r="Z44" s="120"/>
      <c r="AA44" s="68"/>
    </row>
    <row r="45" spans="1:27" ht="11.25" customHeight="1" thickBot="1">
      <c r="A45" s="69"/>
      <c r="B45" s="123" t="s">
        <v>125</v>
      </c>
      <c r="C45" s="124" t="s">
        <v>290</v>
      </c>
      <c r="D45" s="124"/>
      <c r="E45" s="124"/>
      <c r="F45" s="125"/>
      <c r="G45" s="130" t="s">
        <v>127</v>
      </c>
      <c r="H45" s="115" t="s">
        <v>459</v>
      </c>
      <c r="I45" s="115"/>
      <c r="J45" s="115"/>
      <c r="K45" s="116"/>
      <c r="L45" s="130" t="s">
        <v>128</v>
      </c>
      <c r="M45" s="115" t="s">
        <v>460</v>
      </c>
      <c r="N45" s="115"/>
      <c r="O45" s="115"/>
      <c r="P45" s="116"/>
      <c r="Q45" s="130" t="s">
        <v>129</v>
      </c>
      <c r="R45" s="115" t="s">
        <v>461</v>
      </c>
      <c r="S45" s="115"/>
      <c r="T45" s="115"/>
      <c r="U45" s="116"/>
      <c r="V45" s="130" t="s">
        <v>131</v>
      </c>
      <c r="W45" s="115" t="s">
        <v>462</v>
      </c>
      <c r="X45" s="115"/>
      <c r="Y45" s="115"/>
      <c r="Z45" s="116"/>
      <c r="AA45" s="68"/>
    </row>
    <row r="46" spans="1:27" ht="11.25" customHeight="1" thickBot="1">
      <c r="A46" s="69"/>
      <c r="B46" s="123"/>
      <c r="C46" s="126"/>
      <c r="D46" s="126"/>
      <c r="E46" s="126"/>
      <c r="F46" s="127"/>
      <c r="G46" s="130"/>
      <c r="H46" s="117"/>
      <c r="I46" s="117"/>
      <c r="J46" s="117"/>
      <c r="K46" s="118"/>
      <c r="L46" s="130"/>
      <c r="M46" s="117"/>
      <c r="N46" s="117"/>
      <c r="O46" s="117"/>
      <c r="P46" s="118"/>
      <c r="Q46" s="130"/>
      <c r="R46" s="117"/>
      <c r="S46" s="117"/>
      <c r="T46" s="117"/>
      <c r="U46" s="118"/>
      <c r="V46" s="130"/>
      <c r="W46" s="117"/>
      <c r="X46" s="117"/>
      <c r="Y46" s="117"/>
      <c r="Z46" s="118"/>
      <c r="AA46" s="68"/>
    </row>
    <row r="47" spans="1:27" ht="11.25" customHeight="1" thickBot="1">
      <c r="A47" s="69"/>
      <c r="B47" s="123"/>
      <c r="C47" s="128"/>
      <c r="D47" s="128"/>
      <c r="E47" s="128"/>
      <c r="F47" s="129"/>
      <c r="G47" s="130"/>
      <c r="H47" s="119"/>
      <c r="I47" s="119"/>
      <c r="J47" s="119"/>
      <c r="K47" s="120"/>
      <c r="L47" s="130"/>
      <c r="M47" s="119"/>
      <c r="N47" s="119"/>
      <c r="O47" s="119"/>
      <c r="P47" s="120"/>
      <c r="Q47" s="130"/>
      <c r="R47" s="119"/>
      <c r="S47" s="119"/>
      <c r="T47" s="119"/>
      <c r="U47" s="120"/>
      <c r="V47" s="130"/>
      <c r="W47" s="119"/>
      <c r="X47" s="119"/>
      <c r="Y47" s="119"/>
      <c r="Z47" s="120"/>
      <c r="AA47" s="68"/>
    </row>
    <row r="48" spans="1:27" ht="11.25" customHeight="1" thickBot="1">
      <c r="A48" s="69"/>
      <c r="B48" s="123" t="s">
        <v>134</v>
      </c>
      <c r="C48" s="115" t="s">
        <v>463</v>
      </c>
      <c r="D48" s="115"/>
      <c r="E48" s="115"/>
      <c r="F48" s="116"/>
      <c r="G48" s="130" t="s">
        <v>133</v>
      </c>
      <c r="H48" s="115" t="s">
        <v>464</v>
      </c>
      <c r="I48" s="115"/>
      <c r="J48" s="115"/>
      <c r="K48" s="116"/>
      <c r="L48" s="130" t="s">
        <v>136</v>
      </c>
      <c r="M48" s="115" t="s">
        <v>465</v>
      </c>
      <c r="N48" s="115"/>
      <c r="O48" s="115"/>
      <c r="P48" s="116"/>
      <c r="Q48" s="130" t="s">
        <v>137</v>
      </c>
      <c r="R48" s="115" t="s">
        <v>466</v>
      </c>
      <c r="S48" s="115"/>
      <c r="T48" s="115"/>
      <c r="U48" s="116"/>
      <c r="V48" s="130" t="s">
        <v>139</v>
      </c>
      <c r="W48" s="115" t="s">
        <v>467</v>
      </c>
      <c r="X48" s="115"/>
      <c r="Y48" s="115"/>
      <c r="Z48" s="116"/>
      <c r="AA48" s="68"/>
    </row>
    <row r="49" spans="1:27" ht="11.25" customHeight="1" thickBot="1">
      <c r="A49" s="69"/>
      <c r="B49" s="123"/>
      <c r="C49" s="117"/>
      <c r="D49" s="117"/>
      <c r="E49" s="117"/>
      <c r="F49" s="118"/>
      <c r="G49" s="130"/>
      <c r="H49" s="117"/>
      <c r="I49" s="117"/>
      <c r="J49" s="117"/>
      <c r="K49" s="118"/>
      <c r="L49" s="130"/>
      <c r="M49" s="117"/>
      <c r="N49" s="117"/>
      <c r="O49" s="117"/>
      <c r="P49" s="118"/>
      <c r="Q49" s="130"/>
      <c r="R49" s="117"/>
      <c r="S49" s="117"/>
      <c r="T49" s="117"/>
      <c r="U49" s="118"/>
      <c r="V49" s="130"/>
      <c r="W49" s="117"/>
      <c r="X49" s="117"/>
      <c r="Y49" s="117"/>
      <c r="Z49" s="118"/>
      <c r="AA49" s="68"/>
    </row>
    <row r="50" spans="1:27" ht="11.25" customHeight="1" thickBot="1">
      <c r="A50" s="69"/>
      <c r="B50" s="123"/>
      <c r="C50" s="119"/>
      <c r="D50" s="119"/>
      <c r="E50" s="119"/>
      <c r="F50" s="120"/>
      <c r="G50" s="130"/>
      <c r="H50" s="119"/>
      <c r="I50" s="119"/>
      <c r="J50" s="119"/>
      <c r="K50" s="120"/>
      <c r="L50" s="130"/>
      <c r="M50" s="119"/>
      <c r="N50" s="119"/>
      <c r="O50" s="119"/>
      <c r="P50" s="120"/>
      <c r="Q50" s="130"/>
      <c r="R50" s="119"/>
      <c r="S50" s="119"/>
      <c r="T50" s="119"/>
      <c r="U50" s="120"/>
      <c r="V50" s="130"/>
      <c r="W50" s="119"/>
      <c r="X50" s="119"/>
      <c r="Y50" s="119"/>
      <c r="Z50" s="120"/>
      <c r="AA50" s="68"/>
    </row>
    <row r="51" spans="1:27" ht="11.25" customHeight="1" thickBot="1">
      <c r="A51" s="69"/>
      <c r="B51" s="123" t="s">
        <v>140</v>
      </c>
      <c r="C51" s="115" t="s">
        <v>468</v>
      </c>
      <c r="D51" s="115"/>
      <c r="E51" s="115"/>
      <c r="F51" s="116"/>
      <c r="G51" s="130" t="s">
        <v>142</v>
      </c>
      <c r="H51" s="115" t="s">
        <v>472</v>
      </c>
      <c r="I51" s="115"/>
      <c r="J51" s="115"/>
      <c r="K51" s="116"/>
      <c r="L51" s="130" t="s">
        <v>143</v>
      </c>
      <c r="M51" s="115" t="s">
        <v>469</v>
      </c>
      <c r="N51" s="115"/>
      <c r="O51" s="115"/>
      <c r="P51" s="116"/>
      <c r="Q51" s="130" t="s">
        <v>144</v>
      </c>
      <c r="R51" s="115" t="s">
        <v>473</v>
      </c>
      <c r="S51" s="115"/>
      <c r="T51" s="115"/>
      <c r="U51" s="116"/>
      <c r="V51" s="130" t="s">
        <v>147</v>
      </c>
      <c r="W51" s="115" t="s">
        <v>470</v>
      </c>
      <c r="X51" s="115"/>
      <c r="Y51" s="115"/>
      <c r="Z51" s="116"/>
      <c r="AA51" s="68"/>
    </row>
    <row r="52" spans="1:27" ht="11.25" customHeight="1" thickBot="1">
      <c r="A52" s="69"/>
      <c r="B52" s="123"/>
      <c r="C52" s="117"/>
      <c r="D52" s="117"/>
      <c r="E52" s="117"/>
      <c r="F52" s="118"/>
      <c r="G52" s="130"/>
      <c r="H52" s="117"/>
      <c r="I52" s="117"/>
      <c r="J52" s="117"/>
      <c r="K52" s="118"/>
      <c r="L52" s="130"/>
      <c r="M52" s="117"/>
      <c r="N52" s="117"/>
      <c r="O52" s="117"/>
      <c r="P52" s="118"/>
      <c r="Q52" s="130"/>
      <c r="R52" s="117"/>
      <c r="S52" s="117"/>
      <c r="T52" s="117"/>
      <c r="U52" s="118"/>
      <c r="V52" s="130"/>
      <c r="W52" s="117"/>
      <c r="X52" s="117"/>
      <c r="Y52" s="117"/>
      <c r="Z52" s="118"/>
      <c r="AA52" s="68"/>
    </row>
    <row r="53" spans="1:27" ht="11.25" customHeight="1" thickBot="1">
      <c r="A53" s="69"/>
      <c r="B53" s="123"/>
      <c r="C53" s="119"/>
      <c r="D53" s="119"/>
      <c r="E53" s="119"/>
      <c r="F53" s="120"/>
      <c r="G53" s="130"/>
      <c r="H53" s="119"/>
      <c r="I53" s="119"/>
      <c r="J53" s="119"/>
      <c r="K53" s="120"/>
      <c r="L53" s="130"/>
      <c r="M53" s="119"/>
      <c r="N53" s="119"/>
      <c r="O53" s="119"/>
      <c r="P53" s="120"/>
      <c r="Q53" s="130"/>
      <c r="R53" s="119"/>
      <c r="S53" s="119"/>
      <c r="T53" s="119"/>
      <c r="U53" s="120"/>
      <c r="V53" s="130"/>
      <c r="W53" s="119"/>
      <c r="X53" s="119"/>
      <c r="Y53" s="119"/>
      <c r="Z53" s="120"/>
      <c r="AA53" s="68"/>
    </row>
    <row r="54" spans="1:27" ht="11.25" customHeight="1" thickBot="1">
      <c r="A54" s="69"/>
      <c r="B54" s="123" t="s">
        <v>148</v>
      </c>
      <c r="C54" s="115" t="s">
        <v>474</v>
      </c>
      <c r="D54" s="115"/>
      <c r="E54" s="115"/>
      <c r="F54" s="116"/>
      <c r="G54" s="130" t="s">
        <v>149</v>
      </c>
      <c r="H54" s="115" t="s">
        <v>471</v>
      </c>
      <c r="I54" s="115"/>
      <c r="J54" s="115"/>
      <c r="K54" s="116"/>
      <c r="L54" s="130" t="s">
        <v>277</v>
      </c>
      <c r="M54" s="115" t="s">
        <v>475</v>
      </c>
      <c r="N54" s="115"/>
      <c r="O54" s="115"/>
      <c r="P54" s="116"/>
      <c r="Q54" s="130" t="s">
        <v>150</v>
      </c>
      <c r="R54" s="115" t="s">
        <v>476</v>
      </c>
      <c r="S54" s="115"/>
      <c r="T54" s="115"/>
      <c r="U54" s="116"/>
      <c r="V54" s="130" t="s">
        <v>151</v>
      </c>
      <c r="W54" s="115" t="s">
        <v>477</v>
      </c>
      <c r="X54" s="115"/>
      <c r="Y54" s="115"/>
      <c r="Z54" s="116"/>
      <c r="AA54" s="68"/>
    </row>
    <row r="55" spans="1:27" ht="11.25" customHeight="1" thickBot="1">
      <c r="A55" s="69"/>
      <c r="B55" s="123"/>
      <c r="C55" s="117"/>
      <c r="D55" s="117"/>
      <c r="E55" s="117"/>
      <c r="F55" s="118"/>
      <c r="G55" s="130"/>
      <c r="H55" s="117"/>
      <c r="I55" s="117"/>
      <c r="J55" s="117"/>
      <c r="K55" s="118"/>
      <c r="L55" s="130"/>
      <c r="M55" s="117"/>
      <c r="N55" s="117"/>
      <c r="O55" s="117"/>
      <c r="P55" s="118"/>
      <c r="Q55" s="130"/>
      <c r="R55" s="117"/>
      <c r="S55" s="117"/>
      <c r="T55" s="117"/>
      <c r="U55" s="118"/>
      <c r="V55" s="130"/>
      <c r="W55" s="117"/>
      <c r="X55" s="117"/>
      <c r="Y55" s="117"/>
      <c r="Z55" s="118"/>
      <c r="AA55" s="68"/>
    </row>
    <row r="56" spans="1:27" ht="11.25" customHeight="1" thickBot="1">
      <c r="A56" s="69"/>
      <c r="B56" s="123"/>
      <c r="C56" s="119"/>
      <c r="D56" s="119"/>
      <c r="E56" s="119"/>
      <c r="F56" s="120"/>
      <c r="G56" s="130"/>
      <c r="H56" s="119"/>
      <c r="I56" s="119"/>
      <c r="J56" s="119"/>
      <c r="K56" s="120"/>
      <c r="L56" s="130"/>
      <c r="M56" s="119"/>
      <c r="N56" s="119"/>
      <c r="O56" s="119"/>
      <c r="P56" s="120"/>
      <c r="Q56" s="130"/>
      <c r="R56" s="119"/>
      <c r="S56" s="119"/>
      <c r="T56" s="119"/>
      <c r="U56" s="120"/>
      <c r="V56" s="130"/>
      <c r="W56" s="119"/>
      <c r="X56" s="119"/>
      <c r="Y56" s="119"/>
      <c r="Z56" s="120"/>
      <c r="AA56" s="68"/>
    </row>
    <row r="57" spans="1:27" ht="11.25" customHeight="1" thickBot="1">
      <c r="A57" s="69"/>
      <c r="B57" s="123" t="s">
        <v>153</v>
      </c>
      <c r="C57" s="115" t="s">
        <v>478</v>
      </c>
      <c r="D57" s="115"/>
      <c r="E57" s="115"/>
      <c r="F57" s="116"/>
      <c r="G57" s="130" t="s">
        <v>275</v>
      </c>
      <c r="H57" s="115" t="s">
        <v>479</v>
      </c>
      <c r="I57" s="115"/>
      <c r="J57" s="115"/>
      <c r="K57" s="116"/>
      <c r="L57" s="130" t="s">
        <v>278</v>
      </c>
      <c r="M57" s="115" t="s">
        <v>480</v>
      </c>
      <c r="N57" s="115"/>
      <c r="O57" s="115"/>
      <c r="P57" s="116"/>
      <c r="Q57" s="130" t="s">
        <v>279</v>
      </c>
      <c r="R57" s="115" t="s">
        <v>481</v>
      </c>
      <c r="S57" s="115"/>
      <c r="T57" s="115"/>
      <c r="U57" s="116"/>
      <c r="V57" s="130" t="s">
        <v>280</v>
      </c>
      <c r="W57" s="115" t="s">
        <v>482</v>
      </c>
      <c r="X57" s="115"/>
      <c r="Y57" s="115"/>
      <c r="Z57" s="116"/>
      <c r="AA57" s="68"/>
    </row>
    <row r="58" spans="1:27" ht="11.25" customHeight="1" thickBot="1">
      <c r="A58" s="69"/>
      <c r="B58" s="123"/>
      <c r="C58" s="117"/>
      <c r="D58" s="117"/>
      <c r="E58" s="117"/>
      <c r="F58" s="118"/>
      <c r="G58" s="130"/>
      <c r="H58" s="117"/>
      <c r="I58" s="117"/>
      <c r="J58" s="117"/>
      <c r="K58" s="118"/>
      <c r="L58" s="130"/>
      <c r="M58" s="117"/>
      <c r="N58" s="117"/>
      <c r="O58" s="117"/>
      <c r="P58" s="118"/>
      <c r="Q58" s="130"/>
      <c r="R58" s="117"/>
      <c r="S58" s="117"/>
      <c r="T58" s="117"/>
      <c r="U58" s="118"/>
      <c r="V58" s="130"/>
      <c r="W58" s="117"/>
      <c r="X58" s="117"/>
      <c r="Y58" s="117"/>
      <c r="Z58" s="118"/>
      <c r="AA58" s="68"/>
    </row>
    <row r="59" spans="1:27" ht="11.25" customHeight="1" thickBot="1">
      <c r="A59" s="69"/>
      <c r="B59" s="123"/>
      <c r="C59" s="119"/>
      <c r="D59" s="119"/>
      <c r="E59" s="119"/>
      <c r="F59" s="120"/>
      <c r="G59" s="130"/>
      <c r="H59" s="119"/>
      <c r="I59" s="119"/>
      <c r="J59" s="119"/>
      <c r="K59" s="120"/>
      <c r="L59" s="130"/>
      <c r="M59" s="119"/>
      <c r="N59" s="119"/>
      <c r="O59" s="119"/>
      <c r="P59" s="120"/>
      <c r="Q59" s="130"/>
      <c r="R59" s="119"/>
      <c r="S59" s="119"/>
      <c r="T59" s="119"/>
      <c r="U59" s="120"/>
      <c r="V59" s="130"/>
      <c r="W59" s="119"/>
      <c r="X59" s="119"/>
      <c r="Y59" s="119"/>
      <c r="Z59" s="120"/>
      <c r="AA59" s="68"/>
    </row>
    <row r="60" spans="1:27" ht="11.25" customHeight="1" thickBot="1">
      <c r="A60" s="69"/>
      <c r="B60" s="123" t="s">
        <v>285</v>
      </c>
      <c r="C60" s="115" t="s">
        <v>483</v>
      </c>
      <c r="D60" s="115"/>
      <c r="E60" s="115"/>
      <c r="F60" s="116"/>
      <c r="G60" s="130" t="s">
        <v>286</v>
      </c>
      <c r="H60" s="115" t="s">
        <v>484</v>
      </c>
      <c r="I60" s="115"/>
      <c r="J60" s="115"/>
      <c r="K60" s="116"/>
      <c r="L60" s="130" t="s">
        <v>287</v>
      </c>
      <c r="M60" s="115" t="s">
        <v>485</v>
      </c>
      <c r="N60" s="115"/>
      <c r="O60" s="115"/>
      <c r="P60" s="116"/>
      <c r="Q60" s="130" t="s">
        <v>288</v>
      </c>
      <c r="R60" s="115" t="s">
        <v>486</v>
      </c>
      <c r="S60" s="115"/>
      <c r="T60" s="115"/>
      <c r="U60" s="116"/>
      <c r="V60" s="130" t="s">
        <v>289</v>
      </c>
      <c r="W60" s="115"/>
      <c r="X60" s="115"/>
      <c r="Y60" s="115"/>
      <c r="Z60" s="116"/>
      <c r="AA60" s="68"/>
    </row>
    <row r="61" spans="1:27" ht="11.25" customHeight="1" thickBot="1">
      <c r="A61" s="69"/>
      <c r="B61" s="123"/>
      <c r="C61" s="117"/>
      <c r="D61" s="117"/>
      <c r="E61" s="117"/>
      <c r="F61" s="118"/>
      <c r="G61" s="130"/>
      <c r="H61" s="117"/>
      <c r="I61" s="117"/>
      <c r="J61" s="117"/>
      <c r="K61" s="118"/>
      <c r="L61" s="130"/>
      <c r="M61" s="117"/>
      <c r="N61" s="117"/>
      <c r="O61" s="117"/>
      <c r="P61" s="118"/>
      <c r="Q61" s="130"/>
      <c r="R61" s="117"/>
      <c r="S61" s="117"/>
      <c r="T61" s="117"/>
      <c r="U61" s="118"/>
      <c r="V61" s="130"/>
      <c r="W61" s="117"/>
      <c r="X61" s="117"/>
      <c r="Y61" s="117"/>
      <c r="Z61" s="118"/>
      <c r="AA61" s="68"/>
    </row>
    <row r="62" spans="1:27" ht="11.25" customHeight="1" thickBot="1">
      <c r="A62" s="69"/>
      <c r="B62" s="158"/>
      <c r="C62" s="119"/>
      <c r="D62" s="119"/>
      <c r="E62" s="119"/>
      <c r="F62" s="120"/>
      <c r="G62" s="153"/>
      <c r="H62" s="119"/>
      <c r="I62" s="119"/>
      <c r="J62" s="119"/>
      <c r="K62" s="120"/>
      <c r="L62" s="153"/>
      <c r="M62" s="119"/>
      <c r="N62" s="119"/>
      <c r="O62" s="119"/>
      <c r="P62" s="120"/>
      <c r="Q62" s="153"/>
      <c r="R62" s="119"/>
      <c r="S62" s="119"/>
      <c r="T62" s="119"/>
      <c r="U62" s="120"/>
      <c r="V62" s="153"/>
      <c r="W62" s="119"/>
      <c r="X62" s="119"/>
      <c r="Y62" s="119"/>
      <c r="Z62" s="120"/>
      <c r="AA62" s="68"/>
    </row>
    <row r="70" spans="1:27">
      <c r="B70" s="121" t="s">
        <v>647</v>
      </c>
      <c r="C70" s="121"/>
      <c r="D70" s="121"/>
      <c r="E70" s="121"/>
      <c r="F70" s="121"/>
      <c r="G70" s="121"/>
      <c r="H70" s="121"/>
      <c r="I70" s="121"/>
      <c r="J70" s="121"/>
      <c r="K70" s="121"/>
      <c r="L70" s="121"/>
      <c r="M70" s="121"/>
      <c r="N70" s="121"/>
      <c r="O70" s="121"/>
      <c r="P70" s="121"/>
      <c r="Q70" s="121"/>
      <c r="R70" s="121"/>
      <c r="S70" s="121"/>
      <c r="T70" s="121"/>
      <c r="U70" s="121"/>
      <c r="V70" s="121"/>
      <c r="W70" s="121"/>
      <c r="X70" s="121"/>
      <c r="Y70" s="121"/>
    </row>
    <row r="71" spans="1:27" ht="14.25" thickBot="1">
      <c r="B71" s="122"/>
      <c r="C71" s="122"/>
      <c r="D71" s="122"/>
      <c r="E71" s="122"/>
      <c r="F71" s="122"/>
      <c r="G71" s="122"/>
      <c r="H71" s="122"/>
      <c r="I71" s="122"/>
      <c r="J71" s="122"/>
      <c r="K71" s="122"/>
      <c r="L71" s="122"/>
      <c r="M71" s="122"/>
      <c r="N71" s="122"/>
      <c r="O71" s="122"/>
      <c r="P71" s="122"/>
      <c r="Q71" s="122"/>
      <c r="R71" s="122"/>
      <c r="S71" s="122"/>
      <c r="T71" s="122"/>
      <c r="U71" s="122"/>
      <c r="V71" s="122"/>
      <c r="W71" s="122"/>
      <c r="X71" s="122"/>
      <c r="Y71" s="122"/>
    </row>
    <row r="72" spans="1:27">
      <c r="B72" s="138" t="s">
        <v>284</v>
      </c>
      <c r="C72" s="139"/>
      <c r="D72" s="140"/>
      <c r="E72" s="141"/>
      <c r="F72" s="142" t="s">
        <v>487</v>
      </c>
      <c r="G72" s="143"/>
      <c r="H72" s="113"/>
      <c r="I72" s="114"/>
      <c r="J72" s="113"/>
      <c r="K72" s="114"/>
      <c r="L72" s="113"/>
      <c r="M72" s="114"/>
      <c r="N72" s="113"/>
      <c r="O72" s="114"/>
      <c r="P72" s="113"/>
      <c r="Q72" s="114"/>
      <c r="R72" s="113"/>
      <c r="S72" s="114"/>
      <c r="T72" s="113"/>
      <c r="U72" s="114"/>
      <c r="V72" s="113"/>
      <c r="W72" s="114"/>
      <c r="X72" s="113"/>
      <c r="Y72" s="114"/>
    </row>
    <row r="73" spans="1:27">
      <c r="B73" s="70" t="s">
        <v>272</v>
      </c>
      <c r="C73" s="71" t="s">
        <v>273</v>
      </c>
      <c r="D73" s="70" t="s">
        <v>282</v>
      </c>
      <c r="E73" s="71" t="s">
        <v>273</v>
      </c>
      <c r="F73" s="70" t="s">
        <v>238</v>
      </c>
      <c r="G73" s="71"/>
      <c r="H73" s="70" t="s">
        <v>238</v>
      </c>
      <c r="I73" s="71" t="s">
        <v>273</v>
      </c>
      <c r="J73" s="70" t="s">
        <v>238</v>
      </c>
      <c r="K73" s="71" t="s">
        <v>273</v>
      </c>
      <c r="L73" s="70" t="s">
        <v>238</v>
      </c>
      <c r="M73" s="71" t="s">
        <v>273</v>
      </c>
      <c r="N73" s="70" t="s">
        <v>238</v>
      </c>
      <c r="O73" s="71" t="s">
        <v>273</v>
      </c>
      <c r="P73" s="70" t="s">
        <v>238</v>
      </c>
      <c r="Q73" s="71" t="s">
        <v>273</v>
      </c>
      <c r="R73" s="70" t="s">
        <v>238</v>
      </c>
      <c r="S73" s="71" t="s">
        <v>273</v>
      </c>
      <c r="T73" s="70" t="s">
        <v>238</v>
      </c>
      <c r="U73" s="71" t="s">
        <v>273</v>
      </c>
      <c r="V73" s="70" t="s">
        <v>238</v>
      </c>
      <c r="W73" s="71" t="s">
        <v>273</v>
      </c>
      <c r="X73" s="70" t="s">
        <v>238</v>
      </c>
      <c r="Y73" s="71" t="s">
        <v>273</v>
      </c>
    </row>
    <row r="74" spans="1:27" ht="6" customHeight="1">
      <c r="A74" s="37"/>
      <c r="B74" s="72" t="str">
        <f>IF(I7=TRUE,"A"," ")</f>
        <v xml:space="preserve"> </v>
      </c>
      <c r="C74" s="73" t="s">
        <v>159</v>
      </c>
      <c r="D74" s="72"/>
      <c r="E74" s="73"/>
      <c r="F74" s="72" t="str">
        <f>IF(I36=TRUE,"A"," ")</f>
        <v xml:space="preserve"> </v>
      </c>
      <c r="G74" s="74"/>
      <c r="H74" s="72"/>
      <c r="I74" s="73" t="s">
        <v>158</v>
      </c>
      <c r="J74" s="72"/>
      <c r="K74" s="73" t="s">
        <v>158</v>
      </c>
      <c r="L74" s="72"/>
      <c r="M74" s="73" t="s">
        <v>158</v>
      </c>
      <c r="N74" s="72"/>
      <c r="O74" s="73" t="s">
        <v>158</v>
      </c>
      <c r="P74" s="72"/>
      <c r="Q74" s="73" t="s">
        <v>158</v>
      </c>
      <c r="R74" s="72"/>
      <c r="S74" s="73" t="s">
        <v>158</v>
      </c>
      <c r="T74" s="72"/>
      <c r="U74" s="73" t="s">
        <v>158</v>
      </c>
      <c r="V74" s="72"/>
      <c r="W74" s="73" t="s">
        <v>158</v>
      </c>
      <c r="X74" s="72"/>
      <c r="Y74" s="73" t="s">
        <v>158</v>
      </c>
      <c r="Z74" s="37"/>
      <c r="AA74" s="38"/>
    </row>
    <row r="75" spans="1:27" ht="6" customHeight="1">
      <c r="A75" s="37"/>
      <c r="B75" s="72" t="str">
        <f>IF(I7=TRUE,"A"," ")</f>
        <v xml:space="preserve"> </v>
      </c>
      <c r="C75" s="73" t="s">
        <v>274</v>
      </c>
      <c r="D75" s="72"/>
      <c r="E75" s="73"/>
      <c r="F75" s="72" t="str">
        <f>IF(K36=TRUE,"B"," ")</f>
        <v xml:space="preserve"> </v>
      </c>
      <c r="G75" s="74"/>
      <c r="H75" s="72"/>
      <c r="I75" s="73" t="s">
        <v>274</v>
      </c>
      <c r="J75" s="72"/>
      <c r="K75" s="73" t="s">
        <v>274</v>
      </c>
      <c r="L75" s="72"/>
      <c r="M75" s="73" t="s">
        <v>274</v>
      </c>
      <c r="N75" s="72"/>
      <c r="O75" s="73" t="s">
        <v>274</v>
      </c>
      <c r="P75" s="72"/>
      <c r="Q75" s="73" t="s">
        <v>274</v>
      </c>
      <c r="R75" s="72"/>
      <c r="S75" s="73" t="s">
        <v>274</v>
      </c>
      <c r="T75" s="72"/>
      <c r="U75" s="73" t="s">
        <v>274</v>
      </c>
      <c r="V75" s="72"/>
      <c r="W75" s="73" t="s">
        <v>274</v>
      </c>
      <c r="X75" s="72"/>
      <c r="Y75" s="73" t="s">
        <v>274</v>
      </c>
      <c r="Z75" s="37"/>
      <c r="AA75" s="38"/>
    </row>
    <row r="76" spans="1:27" ht="6" customHeight="1">
      <c r="A76" s="37"/>
      <c r="B76" s="72" t="str">
        <f>IF(I7=TRUE,"A"," ")</f>
        <v xml:space="preserve"> </v>
      </c>
      <c r="C76" s="73" t="s">
        <v>160</v>
      </c>
      <c r="D76" s="72"/>
      <c r="E76" s="73"/>
      <c r="F76" s="72" t="str">
        <f>IF(M36=TRUE,"C"," ")</f>
        <v xml:space="preserve"> </v>
      </c>
      <c r="G76" s="74"/>
      <c r="H76" s="72"/>
      <c r="I76" s="73" t="s">
        <v>160</v>
      </c>
      <c r="J76" s="72"/>
      <c r="K76" s="73" t="s">
        <v>160</v>
      </c>
      <c r="L76" s="72"/>
      <c r="M76" s="73" t="s">
        <v>160</v>
      </c>
      <c r="N76" s="72"/>
      <c r="O76" s="73" t="s">
        <v>160</v>
      </c>
      <c r="P76" s="72"/>
      <c r="Q76" s="73" t="s">
        <v>160</v>
      </c>
      <c r="R76" s="72"/>
      <c r="S76" s="73" t="s">
        <v>160</v>
      </c>
      <c r="T76" s="72"/>
      <c r="U76" s="73" t="s">
        <v>160</v>
      </c>
      <c r="V76" s="72"/>
      <c r="W76" s="73" t="s">
        <v>160</v>
      </c>
      <c r="X76" s="72"/>
      <c r="Y76" s="73" t="s">
        <v>160</v>
      </c>
      <c r="Z76" s="37"/>
      <c r="AA76" s="38"/>
    </row>
    <row r="77" spans="1:27" ht="6" customHeight="1">
      <c r="A77" s="37"/>
      <c r="B77" s="72" t="str">
        <f>IF(K7=TRUE,"B"," ")</f>
        <v xml:space="preserve"> </v>
      </c>
      <c r="C77" s="73" t="s">
        <v>158</v>
      </c>
      <c r="D77" s="72"/>
      <c r="E77" s="73"/>
      <c r="F77" s="72" t="str">
        <f>IF(O36=TRUE,"D"," ")</f>
        <v xml:space="preserve"> </v>
      </c>
      <c r="G77" s="74"/>
      <c r="H77" s="72"/>
      <c r="I77" s="73" t="s">
        <v>158</v>
      </c>
      <c r="J77" s="72"/>
      <c r="K77" s="73" t="s">
        <v>158</v>
      </c>
      <c r="L77" s="72"/>
      <c r="M77" s="73" t="s">
        <v>158</v>
      </c>
      <c r="N77" s="72"/>
      <c r="O77" s="73" t="s">
        <v>158</v>
      </c>
      <c r="P77" s="72"/>
      <c r="Q77" s="73" t="s">
        <v>158</v>
      </c>
      <c r="R77" s="72"/>
      <c r="S77" s="73" t="s">
        <v>158</v>
      </c>
      <c r="T77" s="72"/>
      <c r="U77" s="73" t="s">
        <v>158</v>
      </c>
      <c r="V77" s="72"/>
      <c r="W77" s="73" t="s">
        <v>158</v>
      </c>
      <c r="X77" s="72"/>
      <c r="Y77" s="73" t="s">
        <v>158</v>
      </c>
      <c r="Z77" s="37"/>
      <c r="AA77" s="38"/>
    </row>
    <row r="78" spans="1:27" ht="6" customHeight="1">
      <c r="A78" s="37"/>
      <c r="B78" s="72" t="str">
        <f>IF(K7=TRUE,"B"," ")</f>
        <v xml:space="preserve"> </v>
      </c>
      <c r="C78" s="73" t="s">
        <v>274</v>
      </c>
      <c r="D78" s="72"/>
      <c r="E78" s="73"/>
      <c r="F78" s="72" t="str">
        <f>IF(Q36=TRUE,"E"," ")</f>
        <v xml:space="preserve"> </v>
      </c>
      <c r="G78" s="74"/>
      <c r="H78" s="72"/>
      <c r="I78" s="73" t="s">
        <v>274</v>
      </c>
      <c r="J78" s="72"/>
      <c r="K78" s="73" t="s">
        <v>274</v>
      </c>
      <c r="L78" s="72"/>
      <c r="M78" s="73" t="s">
        <v>274</v>
      </c>
      <c r="N78" s="72"/>
      <c r="O78" s="73" t="s">
        <v>274</v>
      </c>
      <c r="P78" s="72"/>
      <c r="Q78" s="73" t="s">
        <v>274</v>
      </c>
      <c r="R78" s="72"/>
      <c r="S78" s="73" t="s">
        <v>274</v>
      </c>
      <c r="T78" s="72"/>
      <c r="U78" s="73" t="s">
        <v>274</v>
      </c>
      <c r="V78" s="72"/>
      <c r="W78" s="73" t="s">
        <v>274</v>
      </c>
      <c r="X78" s="72"/>
      <c r="Y78" s="73" t="s">
        <v>274</v>
      </c>
      <c r="Z78" s="37"/>
      <c r="AA78" s="38"/>
    </row>
    <row r="79" spans="1:27" ht="6" customHeight="1">
      <c r="A79" s="37"/>
      <c r="B79" s="72" t="str">
        <f>IF(K7=TRUE,"B"," ")</f>
        <v xml:space="preserve"> </v>
      </c>
      <c r="C79" s="73" t="s">
        <v>160</v>
      </c>
      <c r="D79" s="72"/>
      <c r="E79" s="73"/>
      <c r="F79" s="72" t="str">
        <f>IF(S36=TRUE,"F"," ")</f>
        <v xml:space="preserve"> </v>
      </c>
      <c r="G79" s="74"/>
      <c r="H79" s="72"/>
      <c r="I79" s="73" t="s">
        <v>160</v>
      </c>
      <c r="J79" s="72"/>
      <c r="K79" s="73" t="s">
        <v>160</v>
      </c>
      <c r="L79" s="72"/>
      <c r="M79" s="73" t="s">
        <v>160</v>
      </c>
      <c r="N79" s="72"/>
      <c r="O79" s="73" t="s">
        <v>160</v>
      </c>
      <c r="P79" s="72"/>
      <c r="Q79" s="73" t="s">
        <v>160</v>
      </c>
      <c r="R79" s="72"/>
      <c r="S79" s="73" t="s">
        <v>160</v>
      </c>
      <c r="T79" s="72"/>
      <c r="U79" s="73" t="s">
        <v>160</v>
      </c>
      <c r="V79" s="72"/>
      <c r="W79" s="73" t="s">
        <v>160</v>
      </c>
      <c r="X79" s="72"/>
      <c r="Y79" s="73" t="s">
        <v>160</v>
      </c>
      <c r="Z79" s="37"/>
      <c r="AA79" s="38"/>
    </row>
    <row r="80" spans="1:27" ht="6" customHeight="1">
      <c r="A80" s="37"/>
      <c r="B80" s="72" t="str">
        <f>IF(M7=TRUE,"C"," ")</f>
        <v xml:space="preserve"> </v>
      </c>
      <c r="C80" s="73" t="s">
        <v>158</v>
      </c>
      <c r="D80" s="72"/>
      <c r="E80" s="73"/>
      <c r="F80" s="72" t="str">
        <f>IF(U36=TRUE,"G"," ")</f>
        <v xml:space="preserve"> </v>
      </c>
      <c r="G80" s="74"/>
      <c r="H80" s="72"/>
      <c r="I80" s="73" t="s">
        <v>158</v>
      </c>
      <c r="J80" s="72"/>
      <c r="K80" s="73" t="s">
        <v>158</v>
      </c>
      <c r="L80" s="72"/>
      <c r="M80" s="73" t="s">
        <v>158</v>
      </c>
      <c r="N80" s="72"/>
      <c r="O80" s="73" t="s">
        <v>158</v>
      </c>
      <c r="P80" s="72"/>
      <c r="Q80" s="73" t="s">
        <v>158</v>
      </c>
      <c r="R80" s="72"/>
      <c r="S80" s="73" t="s">
        <v>158</v>
      </c>
      <c r="T80" s="72"/>
      <c r="U80" s="73" t="s">
        <v>158</v>
      </c>
      <c r="V80" s="72"/>
      <c r="W80" s="73" t="s">
        <v>158</v>
      </c>
      <c r="X80" s="72"/>
      <c r="Y80" s="73" t="s">
        <v>158</v>
      </c>
      <c r="Z80" s="37"/>
      <c r="AA80" s="38"/>
    </row>
    <row r="81" spans="1:27" ht="6" customHeight="1">
      <c r="A81" s="37"/>
      <c r="B81" s="72" t="str">
        <f>IF(M7=TRUE,"C"," ")</f>
        <v xml:space="preserve"> </v>
      </c>
      <c r="C81" s="73" t="s">
        <v>274</v>
      </c>
      <c r="D81" s="72"/>
      <c r="E81" s="73"/>
      <c r="F81" s="72" t="str">
        <f>IF(W36=TRUE,"H"," ")</f>
        <v xml:space="preserve"> </v>
      </c>
      <c r="G81" s="74"/>
      <c r="H81" s="72"/>
      <c r="I81" s="73" t="s">
        <v>274</v>
      </c>
      <c r="J81" s="72"/>
      <c r="K81" s="73" t="s">
        <v>274</v>
      </c>
      <c r="L81" s="72"/>
      <c r="M81" s="73" t="s">
        <v>274</v>
      </c>
      <c r="N81" s="72"/>
      <c r="O81" s="73" t="s">
        <v>274</v>
      </c>
      <c r="P81" s="72"/>
      <c r="Q81" s="73" t="s">
        <v>274</v>
      </c>
      <c r="R81" s="72"/>
      <c r="S81" s="73" t="s">
        <v>274</v>
      </c>
      <c r="T81" s="72"/>
      <c r="U81" s="73" t="s">
        <v>274</v>
      </c>
      <c r="V81" s="72"/>
      <c r="W81" s="73" t="s">
        <v>274</v>
      </c>
      <c r="X81" s="72"/>
      <c r="Y81" s="73" t="s">
        <v>274</v>
      </c>
      <c r="Z81" s="37"/>
      <c r="AA81" s="38"/>
    </row>
    <row r="82" spans="1:27" ht="6" customHeight="1">
      <c r="A82" s="37"/>
      <c r="B82" s="72" t="str">
        <f>IF(M7=TRUE,"C"," ")</f>
        <v xml:space="preserve"> </v>
      </c>
      <c r="C82" s="73" t="s">
        <v>160</v>
      </c>
      <c r="D82" s="72"/>
      <c r="E82" s="73"/>
      <c r="F82" s="72" t="str">
        <f>IF(Y36=TRUE,"I"," ")</f>
        <v xml:space="preserve"> </v>
      </c>
      <c r="G82" s="74"/>
      <c r="H82" s="72"/>
      <c r="I82" s="73" t="s">
        <v>160</v>
      </c>
      <c r="J82" s="72"/>
      <c r="K82" s="73" t="s">
        <v>160</v>
      </c>
      <c r="L82" s="72"/>
      <c r="M82" s="73" t="s">
        <v>160</v>
      </c>
      <c r="N82" s="72"/>
      <c r="O82" s="73" t="s">
        <v>160</v>
      </c>
      <c r="P82" s="72"/>
      <c r="Q82" s="73" t="s">
        <v>160</v>
      </c>
      <c r="R82" s="72"/>
      <c r="S82" s="73" t="s">
        <v>160</v>
      </c>
      <c r="T82" s="72"/>
      <c r="U82" s="73" t="s">
        <v>160</v>
      </c>
      <c r="V82" s="72"/>
      <c r="W82" s="73" t="s">
        <v>160</v>
      </c>
      <c r="X82" s="72"/>
      <c r="Y82" s="73" t="s">
        <v>160</v>
      </c>
      <c r="Z82" s="37"/>
      <c r="AA82" s="38"/>
    </row>
    <row r="83" spans="1:27" ht="6" customHeight="1">
      <c r="A83" s="37"/>
      <c r="B83" s="72" t="str">
        <f>IF(O7=TRUE,"D"," ")</f>
        <v xml:space="preserve"> </v>
      </c>
      <c r="C83" s="73" t="s">
        <v>158</v>
      </c>
      <c r="D83" s="72"/>
      <c r="E83" s="73"/>
      <c r="F83" s="72" t="str">
        <f>IF(AA36=TRUE,"J"," ")</f>
        <v xml:space="preserve"> </v>
      </c>
      <c r="G83" s="74"/>
      <c r="H83" s="72"/>
      <c r="I83" s="73" t="s">
        <v>158</v>
      </c>
      <c r="J83" s="72"/>
      <c r="K83" s="73" t="s">
        <v>158</v>
      </c>
      <c r="L83" s="72"/>
      <c r="M83" s="73" t="s">
        <v>158</v>
      </c>
      <c r="N83" s="72"/>
      <c r="O83" s="73" t="s">
        <v>158</v>
      </c>
      <c r="P83" s="72"/>
      <c r="Q83" s="73" t="s">
        <v>158</v>
      </c>
      <c r="R83" s="72"/>
      <c r="S83" s="73" t="s">
        <v>158</v>
      </c>
      <c r="T83" s="72"/>
      <c r="U83" s="73" t="s">
        <v>158</v>
      </c>
      <c r="V83" s="72"/>
      <c r="W83" s="73" t="s">
        <v>158</v>
      </c>
      <c r="X83" s="72"/>
      <c r="Y83" s="73" t="s">
        <v>158</v>
      </c>
      <c r="Z83" s="37"/>
      <c r="AA83" s="38"/>
    </row>
    <row r="84" spans="1:27" ht="6" customHeight="1">
      <c r="A84" s="37"/>
      <c r="B84" s="72" t="str">
        <f>IF(O7=TRUE,"D"," ")</f>
        <v xml:space="preserve"> </v>
      </c>
      <c r="C84" s="73" t="s">
        <v>274</v>
      </c>
      <c r="D84" s="72"/>
      <c r="E84" s="73"/>
      <c r="F84" s="72" t="str">
        <f>IF(I37=TRUE,"K"," ")</f>
        <v xml:space="preserve"> </v>
      </c>
      <c r="G84" s="74"/>
      <c r="H84" s="72"/>
      <c r="I84" s="73" t="s">
        <v>274</v>
      </c>
      <c r="J84" s="72"/>
      <c r="K84" s="73" t="s">
        <v>274</v>
      </c>
      <c r="L84" s="72"/>
      <c r="M84" s="73" t="s">
        <v>274</v>
      </c>
      <c r="N84" s="72"/>
      <c r="O84" s="73" t="s">
        <v>274</v>
      </c>
      <c r="P84" s="72"/>
      <c r="Q84" s="73" t="s">
        <v>274</v>
      </c>
      <c r="R84" s="72"/>
      <c r="S84" s="73" t="s">
        <v>274</v>
      </c>
      <c r="T84" s="72"/>
      <c r="U84" s="73" t="s">
        <v>274</v>
      </c>
      <c r="V84" s="72"/>
      <c r="W84" s="73" t="s">
        <v>274</v>
      </c>
      <c r="X84" s="72"/>
      <c r="Y84" s="73" t="s">
        <v>274</v>
      </c>
      <c r="Z84" s="37"/>
      <c r="AA84" s="38"/>
    </row>
    <row r="85" spans="1:27" ht="6" customHeight="1">
      <c r="A85" s="37"/>
      <c r="B85" s="72" t="str">
        <f>IF(O7=TRUE,"D"," ")</f>
        <v xml:space="preserve"> </v>
      </c>
      <c r="C85" s="73" t="s">
        <v>160</v>
      </c>
      <c r="D85" s="72"/>
      <c r="E85" s="73"/>
      <c r="F85" s="72" t="str">
        <f>IF(K37=TRUE,"L"," ")</f>
        <v xml:space="preserve"> </v>
      </c>
      <c r="G85" s="74"/>
      <c r="H85" s="72"/>
      <c r="I85" s="73" t="s">
        <v>160</v>
      </c>
      <c r="J85" s="72"/>
      <c r="K85" s="73" t="s">
        <v>160</v>
      </c>
      <c r="L85" s="72"/>
      <c r="M85" s="73" t="s">
        <v>160</v>
      </c>
      <c r="N85" s="72"/>
      <c r="O85" s="73" t="s">
        <v>160</v>
      </c>
      <c r="P85" s="72"/>
      <c r="Q85" s="73" t="s">
        <v>160</v>
      </c>
      <c r="R85" s="72"/>
      <c r="S85" s="73" t="s">
        <v>160</v>
      </c>
      <c r="T85" s="72"/>
      <c r="U85" s="73" t="s">
        <v>160</v>
      </c>
      <c r="V85" s="72"/>
      <c r="W85" s="73" t="s">
        <v>160</v>
      </c>
      <c r="X85" s="72"/>
      <c r="Y85" s="73" t="s">
        <v>160</v>
      </c>
      <c r="Z85" s="37"/>
      <c r="AA85" s="38"/>
    </row>
    <row r="86" spans="1:27" ht="6" customHeight="1">
      <c r="A86" s="37"/>
      <c r="B86" s="72" t="str">
        <f>IF(Q7=TRUE,"E"," ")</f>
        <v xml:space="preserve"> </v>
      </c>
      <c r="C86" s="73" t="s">
        <v>158</v>
      </c>
      <c r="D86" s="72"/>
      <c r="E86" s="73"/>
      <c r="F86" s="72" t="str">
        <f>IF(M37=TRUE,"M"," ")</f>
        <v xml:space="preserve"> </v>
      </c>
      <c r="G86" s="74"/>
      <c r="H86" s="75"/>
      <c r="I86" s="73" t="s">
        <v>158</v>
      </c>
      <c r="J86" s="75"/>
      <c r="K86" s="73" t="s">
        <v>158</v>
      </c>
      <c r="L86" s="75"/>
      <c r="M86" s="73" t="s">
        <v>158</v>
      </c>
      <c r="N86" s="75"/>
      <c r="O86" s="73" t="s">
        <v>158</v>
      </c>
      <c r="P86" s="75"/>
      <c r="Q86" s="73" t="s">
        <v>158</v>
      </c>
      <c r="R86" s="75"/>
      <c r="S86" s="73" t="s">
        <v>158</v>
      </c>
      <c r="T86" s="75"/>
      <c r="U86" s="73" t="s">
        <v>158</v>
      </c>
      <c r="V86" s="75"/>
      <c r="W86" s="73" t="s">
        <v>158</v>
      </c>
      <c r="X86" s="75"/>
      <c r="Y86" s="73" t="s">
        <v>158</v>
      </c>
      <c r="Z86" s="37"/>
      <c r="AA86" s="38"/>
    </row>
    <row r="87" spans="1:27" ht="6" customHeight="1">
      <c r="A87" s="37"/>
      <c r="B87" s="72" t="str">
        <f>IF(Q7=TRUE,"E"," ")</f>
        <v xml:space="preserve"> </v>
      </c>
      <c r="C87" s="73" t="s">
        <v>274</v>
      </c>
      <c r="D87" s="72"/>
      <c r="E87" s="73"/>
      <c r="F87" s="72" t="str">
        <f>IF(O37=TRUE,"N"," ")</f>
        <v xml:space="preserve"> </v>
      </c>
      <c r="G87" s="74"/>
      <c r="H87" s="75"/>
      <c r="I87" s="73" t="s">
        <v>274</v>
      </c>
      <c r="J87" s="75"/>
      <c r="K87" s="73" t="s">
        <v>274</v>
      </c>
      <c r="L87" s="75"/>
      <c r="M87" s="73" t="s">
        <v>274</v>
      </c>
      <c r="N87" s="75"/>
      <c r="O87" s="73" t="s">
        <v>274</v>
      </c>
      <c r="P87" s="75"/>
      <c r="Q87" s="73" t="s">
        <v>274</v>
      </c>
      <c r="R87" s="75"/>
      <c r="S87" s="73" t="s">
        <v>274</v>
      </c>
      <c r="T87" s="75"/>
      <c r="U87" s="73" t="s">
        <v>274</v>
      </c>
      <c r="V87" s="75"/>
      <c r="W87" s="73" t="s">
        <v>274</v>
      </c>
      <c r="X87" s="75"/>
      <c r="Y87" s="73" t="s">
        <v>274</v>
      </c>
      <c r="Z87" s="37"/>
      <c r="AA87" s="38"/>
    </row>
    <row r="88" spans="1:27" ht="6" customHeight="1">
      <c r="A88" s="37"/>
      <c r="B88" s="72" t="str">
        <f>IF(Q7=TRUE,"E"," ")</f>
        <v xml:space="preserve"> </v>
      </c>
      <c r="C88" s="73" t="s">
        <v>160</v>
      </c>
      <c r="D88" s="72"/>
      <c r="E88" s="73"/>
      <c r="F88" s="72" t="str">
        <f>IF(Q37=TRUE,"O"," ")</f>
        <v xml:space="preserve"> </v>
      </c>
      <c r="G88" s="74"/>
      <c r="H88" s="75"/>
      <c r="I88" s="73" t="s">
        <v>160</v>
      </c>
      <c r="J88" s="75"/>
      <c r="K88" s="73" t="s">
        <v>160</v>
      </c>
      <c r="L88" s="75"/>
      <c r="M88" s="73" t="s">
        <v>160</v>
      </c>
      <c r="N88" s="75"/>
      <c r="O88" s="73" t="s">
        <v>160</v>
      </c>
      <c r="P88" s="75"/>
      <c r="Q88" s="73" t="s">
        <v>160</v>
      </c>
      <c r="R88" s="75"/>
      <c r="S88" s="73" t="s">
        <v>160</v>
      </c>
      <c r="T88" s="75"/>
      <c r="U88" s="73" t="s">
        <v>160</v>
      </c>
      <c r="V88" s="75"/>
      <c r="W88" s="73" t="s">
        <v>160</v>
      </c>
      <c r="X88" s="75"/>
      <c r="Y88" s="73" t="s">
        <v>160</v>
      </c>
      <c r="Z88" s="37"/>
      <c r="AA88" s="38"/>
    </row>
    <row r="89" spans="1:27" ht="6" customHeight="1">
      <c r="A89" s="37"/>
      <c r="B89" s="72" t="str">
        <f>IF(S7=TRUE,"F"," ")</f>
        <v xml:space="preserve"> </v>
      </c>
      <c r="C89" s="73" t="s">
        <v>158</v>
      </c>
      <c r="D89" s="72"/>
      <c r="E89" s="73"/>
      <c r="F89" s="72" t="str">
        <f>IF(S37=TRUE,"P"," ")</f>
        <v xml:space="preserve"> </v>
      </c>
      <c r="G89" s="74"/>
      <c r="H89" s="75"/>
      <c r="I89" s="73" t="s">
        <v>158</v>
      </c>
      <c r="J89" s="75"/>
      <c r="K89" s="73" t="s">
        <v>158</v>
      </c>
      <c r="L89" s="75"/>
      <c r="M89" s="73" t="s">
        <v>158</v>
      </c>
      <c r="N89" s="75"/>
      <c r="O89" s="73" t="s">
        <v>158</v>
      </c>
      <c r="P89" s="75"/>
      <c r="Q89" s="73" t="s">
        <v>158</v>
      </c>
      <c r="R89" s="75"/>
      <c r="S89" s="73" t="s">
        <v>158</v>
      </c>
      <c r="T89" s="75"/>
      <c r="U89" s="73" t="s">
        <v>158</v>
      </c>
      <c r="V89" s="75"/>
      <c r="W89" s="73" t="s">
        <v>158</v>
      </c>
      <c r="X89" s="75"/>
      <c r="Y89" s="73" t="s">
        <v>158</v>
      </c>
      <c r="Z89" s="37"/>
      <c r="AA89" s="38"/>
    </row>
    <row r="90" spans="1:27" ht="6" customHeight="1">
      <c r="A90" s="37"/>
      <c r="B90" s="72" t="str">
        <f>IF(S7=TRUE,"F"," ")</f>
        <v xml:space="preserve"> </v>
      </c>
      <c r="C90" s="73" t="s">
        <v>274</v>
      </c>
      <c r="D90" s="72"/>
      <c r="E90" s="73"/>
      <c r="F90" s="72" t="str">
        <f>IF(U37=TRUE,"Q"," ")</f>
        <v xml:space="preserve"> </v>
      </c>
      <c r="G90" s="74"/>
      <c r="H90" s="75"/>
      <c r="I90" s="73" t="s">
        <v>274</v>
      </c>
      <c r="J90" s="75"/>
      <c r="K90" s="73" t="s">
        <v>274</v>
      </c>
      <c r="L90" s="75"/>
      <c r="M90" s="73" t="s">
        <v>274</v>
      </c>
      <c r="N90" s="75"/>
      <c r="O90" s="73" t="s">
        <v>274</v>
      </c>
      <c r="P90" s="75"/>
      <c r="Q90" s="73" t="s">
        <v>274</v>
      </c>
      <c r="R90" s="75"/>
      <c r="S90" s="73" t="s">
        <v>274</v>
      </c>
      <c r="T90" s="75"/>
      <c r="U90" s="73" t="s">
        <v>274</v>
      </c>
      <c r="V90" s="75"/>
      <c r="W90" s="73" t="s">
        <v>274</v>
      </c>
      <c r="X90" s="75"/>
      <c r="Y90" s="73" t="s">
        <v>274</v>
      </c>
      <c r="Z90" s="37"/>
      <c r="AA90" s="38"/>
    </row>
    <row r="91" spans="1:27" ht="6" customHeight="1">
      <c r="A91" s="37"/>
      <c r="B91" s="72" t="str">
        <f>IF(S7=TRUE,"F"," ")</f>
        <v xml:space="preserve"> </v>
      </c>
      <c r="C91" s="73" t="s">
        <v>160</v>
      </c>
      <c r="D91" s="72"/>
      <c r="E91" s="73"/>
      <c r="F91" s="72" t="str">
        <f>IF(W37=TRUE,"R"," ")</f>
        <v xml:space="preserve"> </v>
      </c>
      <c r="G91" s="74"/>
      <c r="H91" s="75"/>
      <c r="I91" s="73" t="s">
        <v>160</v>
      </c>
      <c r="J91" s="75"/>
      <c r="K91" s="73" t="s">
        <v>160</v>
      </c>
      <c r="L91" s="75"/>
      <c r="M91" s="73" t="s">
        <v>160</v>
      </c>
      <c r="N91" s="75"/>
      <c r="O91" s="73" t="s">
        <v>160</v>
      </c>
      <c r="P91" s="75"/>
      <c r="Q91" s="73" t="s">
        <v>160</v>
      </c>
      <c r="R91" s="75"/>
      <c r="S91" s="73" t="s">
        <v>160</v>
      </c>
      <c r="T91" s="75"/>
      <c r="U91" s="73" t="s">
        <v>160</v>
      </c>
      <c r="V91" s="75"/>
      <c r="W91" s="73" t="s">
        <v>160</v>
      </c>
      <c r="X91" s="75"/>
      <c r="Y91" s="73" t="s">
        <v>160</v>
      </c>
      <c r="Z91" s="37"/>
      <c r="AA91" s="38"/>
    </row>
    <row r="92" spans="1:27" ht="6" customHeight="1">
      <c r="A92" s="37"/>
      <c r="B92" s="72" t="str">
        <f>IF(U7=TRUE,"G"," ")</f>
        <v xml:space="preserve"> </v>
      </c>
      <c r="C92" s="73" t="s">
        <v>158</v>
      </c>
      <c r="D92" s="72"/>
      <c r="E92" s="73"/>
      <c r="F92" s="72" t="str">
        <f>IF(Y37=TRUE,"S"," ")</f>
        <v xml:space="preserve"> </v>
      </c>
      <c r="G92" s="74"/>
      <c r="H92" s="75"/>
      <c r="I92" s="73" t="s">
        <v>158</v>
      </c>
      <c r="J92" s="75"/>
      <c r="K92" s="73" t="s">
        <v>158</v>
      </c>
      <c r="L92" s="75"/>
      <c r="M92" s="73" t="s">
        <v>158</v>
      </c>
      <c r="N92" s="75"/>
      <c r="O92" s="73" t="s">
        <v>158</v>
      </c>
      <c r="P92" s="75"/>
      <c r="Q92" s="73" t="s">
        <v>158</v>
      </c>
      <c r="R92" s="75"/>
      <c r="S92" s="73" t="s">
        <v>158</v>
      </c>
      <c r="T92" s="75"/>
      <c r="U92" s="73" t="s">
        <v>158</v>
      </c>
      <c r="V92" s="75"/>
      <c r="W92" s="73" t="s">
        <v>158</v>
      </c>
      <c r="X92" s="75"/>
      <c r="Y92" s="73" t="s">
        <v>158</v>
      </c>
      <c r="Z92" s="37"/>
      <c r="AA92" s="38"/>
    </row>
    <row r="93" spans="1:27" ht="6" customHeight="1">
      <c r="A93" s="37"/>
      <c r="B93" s="72" t="str">
        <f>IF(U7=TRUE,"G"," ")</f>
        <v xml:space="preserve"> </v>
      </c>
      <c r="C93" s="73" t="s">
        <v>274</v>
      </c>
      <c r="D93" s="72"/>
      <c r="E93" s="73"/>
      <c r="F93" s="72" t="str">
        <f>IF(AA37=TRUE,"T"," ")</f>
        <v xml:space="preserve"> </v>
      </c>
      <c r="G93" s="74"/>
      <c r="H93" s="75"/>
      <c r="I93" s="73" t="s">
        <v>274</v>
      </c>
      <c r="J93" s="75"/>
      <c r="K93" s="73" t="s">
        <v>274</v>
      </c>
      <c r="L93" s="75"/>
      <c r="M93" s="73" t="s">
        <v>274</v>
      </c>
      <c r="N93" s="75"/>
      <c r="O93" s="73" t="s">
        <v>274</v>
      </c>
      <c r="P93" s="75"/>
      <c r="Q93" s="73" t="s">
        <v>274</v>
      </c>
      <c r="R93" s="75"/>
      <c r="S93" s="73" t="s">
        <v>274</v>
      </c>
      <c r="T93" s="75"/>
      <c r="U93" s="73" t="s">
        <v>274</v>
      </c>
      <c r="V93" s="75"/>
      <c r="W93" s="73" t="s">
        <v>274</v>
      </c>
      <c r="X93" s="75"/>
      <c r="Y93" s="73" t="s">
        <v>274</v>
      </c>
      <c r="Z93" s="37"/>
      <c r="AA93" s="38"/>
    </row>
    <row r="94" spans="1:27" ht="6" customHeight="1">
      <c r="A94" s="37"/>
      <c r="B94" s="72" t="str">
        <f>IF(U7=TRUE,"G"," ")</f>
        <v xml:space="preserve"> </v>
      </c>
      <c r="C94" s="73" t="s">
        <v>160</v>
      </c>
      <c r="D94" s="72"/>
      <c r="E94" s="73"/>
      <c r="F94" s="72" t="str">
        <f>IF(I38=TRUE,"U"," ")</f>
        <v xml:space="preserve"> </v>
      </c>
      <c r="G94" s="74"/>
      <c r="H94" s="75"/>
      <c r="I94" s="73" t="s">
        <v>160</v>
      </c>
      <c r="J94" s="75"/>
      <c r="K94" s="73" t="s">
        <v>160</v>
      </c>
      <c r="L94" s="75"/>
      <c r="M94" s="73" t="s">
        <v>160</v>
      </c>
      <c r="N94" s="75"/>
      <c r="O94" s="73" t="s">
        <v>160</v>
      </c>
      <c r="P94" s="75"/>
      <c r="Q94" s="73" t="s">
        <v>160</v>
      </c>
      <c r="R94" s="75"/>
      <c r="S94" s="73" t="s">
        <v>160</v>
      </c>
      <c r="T94" s="75"/>
      <c r="U94" s="73" t="s">
        <v>160</v>
      </c>
      <c r="V94" s="75"/>
      <c r="W94" s="73" t="s">
        <v>160</v>
      </c>
      <c r="X94" s="75"/>
      <c r="Y94" s="73" t="s">
        <v>160</v>
      </c>
      <c r="Z94" s="37"/>
      <c r="AA94" s="38"/>
    </row>
    <row r="95" spans="1:27" ht="6" customHeight="1">
      <c r="A95" s="37"/>
      <c r="B95" s="72" t="str">
        <f>IF(W7=TRUE,"H"," ")</f>
        <v xml:space="preserve"> </v>
      </c>
      <c r="C95" s="73" t="s">
        <v>158</v>
      </c>
      <c r="D95" s="72"/>
      <c r="E95" s="73"/>
      <c r="F95" s="72" t="str">
        <f>IF(K38=TRUE,"V"," ")</f>
        <v xml:space="preserve"> </v>
      </c>
      <c r="G95" s="74"/>
      <c r="H95" s="75"/>
      <c r="I95" s="73" t="s">
        <v>158</v>
      </c>
      <c r="J95" s="75"/>
      <c r="K95" s="73" t="s">
        <v>158</v>
      </c>
      <c r="L95" s="75"/>
      <c r="M95" s="73" t="s">
        <v>158</v>
      </c>
      <c r="N95" s="75"/>
      <c r="O95" s="73" t="s">
        <v>158</v>
      </c>
      <c r="P95" s="75"/>
      <c r="Q95" s="73" t="s">
        <v>158</v>
      </c>
      <c r="R95" s="75"/>
      <c r="S95" s="73" t="s">
        <v>158</v>
      </c>
      <c r="T95" s="75"/>
      <c r="U95" s="73" t="s">
        <v>158</v>
      </c>
      <c r="V95" s="75"/>
      <c r="W95" s="73" t="s">
        <v>158</v>
      </c>
      <c r="X95" s="75"/>
      <c r="Y95" s="73" t="s">
        <v>158</v>
      </c>
      <c r="Z95" s="37"/>
      <c r="AA95" s="38"/>
    </row>
    <row r="96" spans="1:27" ht="6" customHeight="1">
      <c r="A96" s="37"/>
      <c r="B96" s="72" t="str">
        <f>IF(W7=TRUE,"H"," ")</f>
        <v xml:space="preserve"> </v>
      </c>
      <c r="C96" s="73" t="s">
        <v>274</v>
      </c>
      <c r="D96" s="72"/>
      <c r="E96" s="73"/>
      <c r="F96" s="72" t="str">
        <f>IF(M38=TRUE,"W"," ")</f>
        <v xml:space="preserve"> </v>
      </c>
      <c r="G96" s="74"/>
      <c r="H96" s="75"/>
      <c r="I96" s="73" t="s">
        <v>274</v>
      </c>
      <c r="J96" s="75"/>
      <c r="K96" s="73" t="s">
        <v>274</v>
      </c>
      <c r="L96" s="75"/>
      <c r="M96" s="73" t="s">
        <v>274</v>
      </c>
      <c r="N96" s="75"/>
      <c r="O96" s="73" t="s">
        <v>274</v>
      </c>
      <c r="P96" s="75"/>
      <c r="Q96" s="73" t="s">
        <v>274</v>
      </c>
      <c r="R96" s="75"/>
      <c r="S96" s="73" t="s">
        <v>274</v>
      </c>
      <c r="T96" s="75"/>
      <c r="U96" s="73" t="s">
        <v>274</v>
      </c>
      <c r="V96" s="75"/>
      <c r="W96" s="73" t="s">
        <v>274</v>
      </c>
      <c r="X96" s="75"/>
      <c r="Y96" s="73" t="s">
        <v>274</v>
      </c>
      <c r="Z96" s="37"/>
      <c r="AA96" s="38"/>
    </row>
    <row r="97" spans="1:27" ht="6" customHeight="1">
      <c r="A97" s="37"/>
      <c r="B97" s="72" t="str">
        <f>IF(W7=TRUE,"H"," ")</f>
        <v xml:space="preserve"> </v>
      </c>
      <c r="C97" s="73" t="s">
        <v>160</v>
      </c>
      <c r="D97" s="72"/>
      <c r="E97" s="73"/>
      <c r="F97" s="72" t="str">
        <f>IF(O38=TRUE,"X"," ")</f>
        <v xml:space="preserve"> </v>
      </c>
      <c r="G97" s="74"/>
      <c r="H97" s="75"/>
      <c r="I97" s="73" t="s">
        <v>160</v>
      </c>
      <c r="J97" s="75"/>
      <c r="K97" s="73" t="s">
        <v>160</v>
      </c>
      <c r="L97" s="75"/>
      <c r="M97" s="73" t="s">
        <v>160</v>
      </c>
      <c r="N97" s="75"/>
      <c r="O97" s="73" t="s">
        <v>160</v>
      </c>
      <c r="P97" s="75"/>
      <c r="Q97" s="73" t="s">
        <v>160</v>
      </c>
      <c r="R97" s="75"/>
      <c r="S97" s="73" t="s">
        <v>160</v>
      </c>
      <c r="T97" s="75"/>
      <c r="U97" s="73" t="s">
        <v>160</v>
      </c>
      <c r="V97" s="75"/>
      <c r="W97" s="73" t="s">
        <v>160</v>
      </c>
      <c r="X97" s="75"/>
      <c r="Y97" s="73" t="s">
        <v>160</v>
      </c>
      <c r="Z97" s="37"/>
      <c r="AA97" s="38"/>
    </row>
    <row r="98" spans="1:27" ht="6" customHeight="1">
      <c r="A98" s="37"/>
      <c r="B98" s="72" t="str">
        <f>IF(Y7=TRUE,"I"," ")</f>
        <v xml:space="preserve"> </v>
      </c>
      <c r="C98" s="73" t="s">
        <v>158</v>
      </c>
      <c r="D98" s="72"/>
      <c r="E98" s="73"/>
      <c r="F98" s="72" t="str">
        <f>IF(Q38=TRUE,"Y"," ")</f>
        <v xml:space="preserve"> </v>
      </c>
      <c r="G98" s="74"/>
      <c r="H98" s="75"/>
      <c r="I98" s="73" t="s">
        <v>158</v>
      </c>
      <c r="J98" s="75"/>
      <c r="K98" s="73" t="s">
        <v>158</v>
      </c>
      <c r="L98" s="75"/>
      <c r="M98" s="73" t="s">
        <v>158</v>
      </c>
      <c r="N98" s="75"/>
      <c r="O98" s="73" t="s">
        <v>158</v>
      </c>
      <c r="P98" s="75"/>
      <c r="Q98" s="73" t="s">
        <v>158</v>
      </c>
      <c r="R98" s="75"/>
      <c r="S98" s="73" t="s">
        <v>158</v>
      </c>
      <c r="T98" s="75"/>
      <c r="U98" s="73" t="s">
        <v>158</v>
      </c>
      <c r="V98" s="75"/>
      <c r="W98" s="73" t="s">
        <v>158</v>
      </c>
      <c r="X98" s="75"/>
      <c r="Y98" s="73" t="s">
        <v>158</v>
      </c>
      <c r="Z98" s="37"/>
      <c r="AA98" s="38"/>
    </row>
    <row r="99" spans="1:27" ht="6" customHeight="1">
      <c r="A99" s="37"/>
      <c r="B99" s="72" t="str">
        <f>IF(Y7=TRUE,"I"," ")</f>
        <v xml:space="preserve"> </v>
      </c>
      <c r="C99" s="73" t="s">
        <v>274</v>
      </c>
      <c r="D99" s="72"/>
      <c r="E99" s="73"/>
      <c r="F99" s="72" t="str">
        <f>IF(S38=TRUE,"Z"," ")</f>
        <v xml:space="preserve"> </v>
      </c>
      <c r="G99" s="74"/>
      <c r="H99" s="75"/>
      <c r="I99" s="73" t="s">
        <v>274</v>
      </c>
      <c r="J99" s="75"/>
      <c r="K99" s="73" t="s">
        <v>274</v>
      </c>
      <c r="L99" s="75"/>
      <c r="M99" s="73" t="s">
        <v>274</v>
      </c>
      <c r="N99" s="75"/>
      <c r="O99" s="73" t="s">
        <v>274</v>
      </c>
      <c r="P99" s="75"/>
      <c r="Q99" s="73" t="s">
        <v>274</v>
      </c>
      <c r="R99" s="75"/>
      <c r="S99" s="73" t="s">
        <v>274</v>
      </c>
      <c r="T99" s="75"/>
      <c r="U99" s="73" t="s">
        <v>274</v>
      </c>
      <c r="V99" s="75"/>
      <c r="W99" s="73" t="s">
        <v>274</v>
      </c>
      <c r="X99" s="75"/>
      <c r="Y99" s="73" t="s">
        <v>274</v>
      </c>
      <c r="Z99" s="37"/>
      <c r="AA99" s="38"/>
    </row>
    <row r="100" spans="1:27" ht="6" customHeight="1">
      <c r="A100" s="37"/>
      <c r="B100" s="72" t="str">
        <f>IF(Y7=TRUE,"I"," ")</f>
        <v xml:space="preserve"> </v>
      </c>
      <c r="C100" s="73" t="s">
        <v>160</v>
      </c>
      <c r="D100" s="72"/>
      <c r="E100" s="73"/>
      <c r="F100" s="72" t="str">
        <f>IF(U38=TRUE,"Ⅰ"," ")</f>
        <v xml:space="preserve"> </v>
      </c>
      <c r="G100" s="74"/>
      <c r="H100" s="75"/>
      <c r="I100" s="73" t="s">
        <v>160</v>
      </c>
      <c r="J100" s="75"/>
      <c r="K100" s="73" t="s">
        <v>160</v>
      </c>
      <c r="L100" s="75"/>
      <c r="M100" s="73" t="s">
        <v>160</v>
      </c>
      <c r="N100" s="75"/>
      <c r="O100" s="73" t="s">
        <v>160</v>
      </c>
      <c r="P100" s="75"/>
      <c r="Q100" s="73" t="s">
        <v>160</v>
      </c>
      <c r="R100" s="75"/>
      <c r="S100" s="73" t="s">
        <v>160</v>
      </c>
      <c r="T100" s="75"/>
      <c r="U100" s="73" t="s">
        <v>160</v>
      </c>
      <c r="V100" s="75"/>
      <c r="W100" s="73" t="s">
        <v>160</v>
      </c>
      <c r="X100" s="75"/>
      <c r="Y100" s="73" t="s">
        <v>160</v>
      </c>
      <c r="Z100" s="37"/>
      <c r="AA100" s="38"/>
    </row>
    <row r="101" spans="1:27" ht="6" customHeight="1">
      <c r="A101" s="37"/>
      <c r="B101" s="72" t="str">
        <f>IF(AA7=TRUE,"J"," ")</f>
        <v xml:space="preserve"> </v>
      </c>
      <c r="C101" s="73" t="s">
        <v>158</v>
      </c>
      <c r="D101" s="72"/>
      <c r="E101" s="73"/>
      <c r="F101" s="72" t="str">
        <f>IF(W38=TRUE,"Ⅱ"," ")</f>
        <v xml:space="preserve"> </v>
      </c>
      <c r="G101" s="74"/>
      <c r="H101" s="75"/>
      <c r="I101" s="73" t="s">
        <v>158</v>
      </c>
      <c r="J101" s="75"/>
      <c r="K101" s="73" t="s">
        <v>158</v>
      </c>
      <c r="L101" s="75"/>
      <c r="M101" s="73" t="s">
        <v>158</v>
      </c>
      <c r="N101" s="75"/>
      <c r="O101" s="73" t="s">
        <v>158</v>
      </c>
      <c r="P101" s="75"/>
      <c r="Q101" s="73" t="s">
        <v>158</v>
      </c>
      <c r="R101" s="75"/>
      <c r="S101" s="73" t="s">
        <v>158</v>
      </c>
      <c r="T101" s="75"/>
      <c r="U101" s="73" t="s">
        <v>158</v>
      </c>
      <c r="V101" s="75"/>
      <c r="W101" s="73" t="s">
        <v>158</v>
      </c>
      <c r="X101" s="75"/>
      <c r="Y101" s="73" t="s">
        <v>158</v>
      </c>
      <c r="Z101" s="37"/>
      <c r="AA101" s="38"/>
    </row>
    <row r="102" spans="1:27" ht="6" customHeight="1">
      <c r="A102" s="37"/>
      <c r="B102" s="72" t="str">
        <f>IF(AA7=TRUE,"J"," ")</f>
        <v xml:space="preserve"> </v>
      </c>
      <c r="C102" s="73" t="s">
        <v>274</v>
      </c>
      <c r="D102" s="72"/>
      <c r="E102" s="73"/>
      <c r="F102" s="72" t="str">
        <f>IF(Y38=TRUE,"Ⅲ"," ")</f>
        <v xml:space="preserve"> </v>
      </c>
      <c r="G102" s="74"/>
      <c r="H102" s="75"/>
      <c r="I102" s="73" t="s">
        <v>274</v>
      </c>
      <c r="J102" s="75"/>
      <c r="K102" s="73" t="s">
        <v>274</v>
      </c>
      <c r="L102" s="75"/>
      <c r="M102" s="73" t="s">
        <v>274</v>
      </c>
      <c r="N102" s="75"/>
      <c r="O102" s="73" t="s">
        <v>274</v>
      </c>
      <c r="P102" s="75"/>
      <c r="Q102" s="73" t="s">
        <v>274</v>
      </c>
      <c r="R102" s="75"/>
      <c r="S102" s="73" t="s">
        <v>274</v>
      </c>
      <c r="T102" s="75"/>
      <c r="U102" s="73" t="s">
        <v>274</v>
      </c>
      <c r="V102" s="75"/>
      <c r="W102" s="73" t="s">
        <v>274</v>
      </c>
      <c r="X102" s="75"/>
      <c r="Y102" s="73" t="s">
        <v>274</v>
      </c>
      <c r="Z102" s="37"/>
      <c r="AA102" s="38"/>
    </row>
    <row r="103" spans="1:27" ht="6" customHeight="1">
      <c r="A103" s="37"/>
      <c r="B103" s="72" t="str">
        <f>IF(AA7=TRUE,"J"," ")</f>
        <v xml:space="preserve"> </v>
      </c>
      <c r="C103" s="73" t="s">
        <v>160</v>
      </c>
      <c r="D103" s="72"/>
      <c r="E103" s="73"/>
      <c r="F103" s="72" t="str">
        <f>IF(AA38=TRUE,"Ⅳ"," ")</f>
        <v xml:space="preserve"> </v>
      </c>
      <c r="G103" s="74"/>
      <c r="H103" s="75"/>
      <c r="I103" s="73" t="s">
        <v>160</v>
      </c>
      <c r="J103" s="75"/>
      <c r="K103" s="73" t="s">
        <v>160</v>
      </c>
      <c r="L103" s="75"/>
      <c r="M103" s="73" t="s">
        <v>160</v>
      </c>
      <c r="N103" s="75"/>
      <c r="O103" s="73" t="s">
        <v>160</v>
      </c>
      <c r="P103" s="75"/>
      <c r="Q103" s="73" t="s">
        <v>160</v>
      </c>
      <c r="R103" s="75"/>
      <c r="S103" s="73" t="s">
        <v>160</v>
      </c>
      <c r="T103" s="75"/>
      <c r="U103" s="73" t="s">
        <v>160</v>
      </c>
      <c r="V103" s="75"/>
      <c r="W103" s="73" t="s">
        <v>160</v>
      </c>
      <c r="X103" s="75"/>
      <c r="Y103" s="73" t="s">
        <v>160</v>
      </c>
      <c r="Z103" s="37"/>
      <c r="AA103" s="38"/>
    </row>
    <row r="104" spans="1:27" ht="6" customHeight="1">
      <c r="A104" s="37"/>
      <c r="B104" s="72" t="str">
        <f>IF(I8=TRUE,"K"," ")</f>
        <v xml:space="preserve"> </v>
      </c>
      <c r="C104" s="73" t="s">
        <v>158</v>
      </c>
      <c r="D104" s="72"/>
      <c r="E104" s="73"/>
      <c r="F104" s="72" t="str">
        <f>IF(I39=TRUE,"Ⅴ"," ")</f>
        <v xml:space="preserve"> </v>
      </c>
      <c r="G104" s="74"/>
      <c r="H104" s="75"/>
      <c r="I104" s="73" t="s">
        <v>158</v>
      </c>
      <c r="J104" s="75"/>
      <c r="K104" s="73" t="s">
        <v>158</v>
      </c>
      <c r="L104" s="75"/>
      <c r="M104" s="73" t="s">
        <v>158</v>
      </c>
      <c r="N104" s="75"/>
      <c r="O104" s="73" t="s">
        <v>158</v>
      </c>
      <c r="P104" s="75"/>
      <c r="Q104" s="73" t="s">
        <v>158</v>
      </c>
      <c r="R104" s="75"/>
      <c r="S104" s="73" t="s">
        <v>158</v>
      </c>
      <c r="T104" s="75"/>
      <c r="U104" s="73" t="s">
        <v>158</v>
      </c>
      <c r="V104" s="75"/>
      <c r="W104" s="73" t="s">
        <v>158</v>
      </c>
      <c r="X104" s="75"/>
      <c r="Y104" s="73" t="s">
        <v>158</v>
      </c>
      <c r="Z104" s="37"/>
      <c r="AA104" s="38"/>
    </row>
    <row r="105" spans="1:27" ht="6" customHeight="1">
      <c r="A105" s="37"/>
      <c r="B105" s="72" t="str">
        <f>IF(I8=TRUE,"K"," ")</f>
        <v xml:space="preserve"> </v>
      </c>
      <c r="C105" s="73" t="s">
        <v>274</v>
      </c>
      <c r="D105" s="72"/>
      <c r="E105" s="73"/>
      <c r="F105" s="72" t="str">
        <f>IF(K39=TRUE,"Ⅵ"," ")</f>
        <v xml:space="preserve"> </v>
      </c>
      <c r="G105" s="74"/>
      <c r="H105" s="75"/>
      <c r="I105" s="73" t="s">
        <v>274</v>
      </c>
      <c r="J105" s="75"/>
      <c r="K105" s="73" t="s">
        <v>274</v>
      </c>
      <c r="L105" s="75"/>
      <c r="M105" s="73" t="s">
        <v>274</v>
      </c>
      <c r="N105" s="75"/>
      <c r="O105" s="73" t="s">
        <v>274</v>
      </c>
      <c r="P105" s="75"/>
      <c r="Q105" s="73" t="s">
        <v>274</v>
      </c>
      <c r="R105" s="75"/>
      <c r="S105" s="73" t="s">
        <v>274</v>
      </c>
      <c r="T105" s="75"/>
      <c r="U105" s="73" t="s">
        <v>274</v>
      </c>
      <c r="V105" s="75"/>
      <c r="W105" s="73" t="s">
        <v>274</v>
      </c>
      <c r="X105" s="75"/>
      <c r="Y105" s="73" t="s">
        <v>274</v>
      </c>
      <c r="Z105" s="37"/>
      <c r="AA105" s="38"/>
    </row>
    <row r="106" spans="1:27" ht="6" customHeight="1">
      <c r="A106" s="37"/>
      <c r="B106" s="72" t="str">
        <f>IF(I8=TRUE,"K"," ")</f>
        <v xml:space="preserve"> </v>
      </c>
      <c r="C106" s="73" t="s">
        <v>160</v>
      </c>
      <c r="D106" s="72"/>
      <c r="E106" s="73"/>
      <c r="F106" s="72" t="str">
        <f>IF(M39=TRUE,"Ⅶ"," ")</f>
        <v xml:space="preserve"> </v>
      </c>
      <c r="G106" s="74"/>
      <c r="H106" s="75"/>
      <c r="I106" s="73" t="s">
        <v>160</v>
      </c>
      <c r="J106" s="75"/>
      <c r="K106" s="73" t="s">
        <v>160</v>
      </c>
      <c r="L106" s="75"/>
      <c r="M106" s="73" t="s">
        <v>160</v>
      </c>
      <c r="N106" s="75"/>
      <c r="O106" s="73" t="s">
        <v>160</v>
      </c>
      <c r="P106" s="75"/>
      <c r="Q106" s="73" t="s">
        <v>160</v>
      </c>
      <c r="R106" s="75"/>
      <c r="S106" s="73" t="s">
        <v>160</v>
      </c>
      <c r="T106" s="75"/>
      <c r="U106" s="73" t="s">
        <v>160</v>
      </c>
      <c r="V106" s="75"/>
      <c r="W106" s="73" t="s">
        <v>160</v>
      </c>
      <c r="X106" s="75"/>
      <c r="Y106" s="73" t="s">
        <v>160</v>
      </c>
      <c r="Z106" s="37"/>
      <c r="AA106" s="38"/>
    </row>
    <row r="107" spans="1:27" ht="6" customHeight="1">
      <c r="A107" s="37"/>
      <c r="B107" s="72" t="str">
        <f>IF(K8=TRUE,"L"," ")</f>
        <v xml:space="preserve"> </v>
      </c>
      <c r="C107" s="73" t="s">
        <v>158</v>
      </c>
      <c r="D107" s="72"/>
      <c r="E107" s="73"/>
      <c r="F107" s="72" t="str">
        <f>IF(O39=TRUE,"Ⅷ"," ")</f>
        <v xml:space="preserve"> </v>
      </c>
      <c r="G107" s="74"/>
      <c r="H107" s="75"/>
      <c r="I107" s="73" t="s">
        <v>158</v>
      </c>
      <c r="J107" s="75"/>
      <c r="K107" s="73" t="s">
        <v>158</v>
      </c>
      <c r="L107" s="75"/>
      <c r="M107" s="73" t="s">
        <v>158</v>
      </c>
      <c r="N107" s="75"/>
      <c r="O107" s="73" t="s">
        <v>158</v>
      </c>
      <c r="P107" s="75"/>
      <c r="Q107" s="73" t="s">
        <v>158</v>
      </c>
      <c r="R107" s="75"/>
      <c r="S107" s="73" t="s">
        <v>158</v>
      </c>
      <c r="T107" s="75"/>
      <c r="U107" s="73" t="s">
        <v>158</v>
      </c>
      <c r="V107" s="75"/>
      <c r="W107" s="73" t="s">
        <v>158</v>
      </c>
      <c r="X107" s="75"/>
      <c r="Y107" s="73" t="s">
        <v>158</v>
      </c>
      <c r="Z107" s="37"/>
      <c r="AA107" s="38"/>
    </row>
    <row r="108" spans="1:27" ht="6" customHeight="1">
      <c r="A108" s="37"/>
      <c r="B108" s="72" t="str">
        <f>IF(K8=TRUE,"L"," ")</f>
        <v xml:space="preserve"> </v>
      </c>
      <c r="C108" s="73" t="s">
        <v>274</v>
      </c>
      <c r="D108" s="72"/>
      <c r="E108" s="73"/>
      <c r="F108" s="72" t="str">
        <f>IF(Q39=TRUE,"Ⅸ"," ")</f>
        <v xml:space="preserve"> </v>
      </c>
      <c r="G108" s="74"/>
      <c r="H108" s="75"/>
      <c r="I108" s="73" t="s">
        <v>274</v>
      </c>
      <c r="J108" s="75"/>
      <c r="K108" s="73" t="s">
        <v>274</v>
      </c>
      <c r="L108" s="75"/>
      <c r="M108" s="73" t="s">
        <v>274</v>
      </c>
      <c r="N108" s="75"/>
      <c r="O108" s="73" t="s">
        <v>274</v>
      </c>
      <c r="P108" s="75"/>
      <c r="Q108" s="73" t="s">
        <v>274</v>
      </c>
      <c r="R108" s="75"/>
      <c r="S108" s="73" t="s">
        <v>274</v>
      </c>
      <c r="T108" s="75"/>
      <c r="U108" s="73" t="s">
        <v>274</v>
      </c>
      <c r="V108" s="75"/>
      <c r="W108" s="73" t="s">
        <v>274</v>
      </c>
      <c r="X108" s="75"/>
      <c r="Y108" s="73" t="s">
        <v>274</v>
      </c>
      <c r="Z108" s="37"/>
      <c r="AA108" s="38"/>
    </row>
    <row r="109" spans="1:27" ht="6" customHeight="1">
      <c r="A109" s="37"/>
      <c r="B109" s="72" t="str">
        <f>IF(K8=TRUE,"L"," ")</f>
        <v xml:space="preserve"> </v>
      </c>
      <c r="C109" s="73" t="s">
        <v>160</v>
      </c>
      <c r="D109" s="72"/>
      <c r="E109" s="73"/>
      <c r="F109" s="72" t="str">
        <f>IF(Q39=TRUE,"Ⅹ"," ")</f>
        <v xml:space="preserve"> </v>
      </c>
      <c r="G109" s="74"/>
      <c r="H109" s="75"/>
      <c r="I109" s="73" t="s">
        <v>160</v>
      </c>
      <c r="J109" s="75"/>
      <c r="K109" s="73" t="s">
        <v>160</v>
      </c>
      <c r="L109" s="75"/>
      <c r="M109" s="73" t="s">
        <v>160</v>
      </c>
      <c r="N109" s="75"/>
      <c r="O109" s="73" t="s">
        <v>160</v>
      </c>
      <c r="P109" s="75"/>
      <c r="Q109" s="73" t="s">
        <v>160</v>
      </c>
      <c r="R109" s="75"/>
      <c r="S109" s="73" t="s">
        <v>160</v>
      </c>
      <c r="T109" s="75"/>
      <c r="U109" s="73" t="s">
        <v>160</v>
      </c>
      <c r="V109" s="75"/>
      <c r="W109" s="73" t="s">
        <v>160</v>
      </c>
      <c r="X109" s="75"/>
      <c r="Y109" s="73" t="s">
        <v>160</v>
      </c>
      <c r="Z109" s="37"/>
      <c r="AA109" s="38"/>
    </row>
    <row r="110" spans="1:27" ht="6" customHeight="1">
      <c r="A110" s="37"/>
      <c r="B110" s="72" t="str">
        <f>IF(M8=TRUE,"M"," ")</f>
        <v xml:space="preserve"> </v>
      </c>
      <c r="C110" s="73" t="s">
        <v>158</v>
      </c>
      <c r="D110" s="72"/>
      <c r="E110" s="73"/>
      <c r="F110" s="72" t="str">
        <f>IF(Q39=TRUE,"α"," ")</f>
        <v xml:space="preserve"> </v>
      </c>
      <c r="G110" s="74"/>
      <c r="H110" s="75"/>
      <c r="I110" s="73" t="s">
        <v>158</v>
      </c>
      <c r="J110" s="75"/>
      <c r="K110" s="73" t="s">
        <v>158</v>
      </c>
      <c r="L110" s="75"/>
      <c r="M110" s="73" t="s">
        <v>158</v>
      </c>
      <c r="N110" s="75"/>
      <c r="O110" s="73" t="s">
        <v>158</v>
      </c>
      <c r="P110" s="75"/>
      <c r="Q110" s="73" t="s">
        <v>158</v>
      </c>
      <c r="R110" s="75"/>
      <c r="S110" s="73" t="s">
        <v>158</v>
      </c>
      <c r="T110" s="75"/>
      <c r="U110" s="73" t="s">
        <v>158</v>
      </c>
      <c r="V110" s="75"/>
      <c r="W110" s="73" t="s">
        <v>158</v>
      </c>
      <c r="X110" s="75"/>
      <c r="Y110" s="73" t="s">
        <v>158</v>
      </c>
      <c r="Z110" s="37"/>
      <c r="AA110" s="38"/>
    </row>
    <row r="111" spans="1:27" ht="6" customHeight="1">
      <c r="A111" s="37"/>
      <c r="B111" s="72" t="str">
        <f>IF(M8=TRUE,"M"," ")</f>
        <v xml:space="preserve"> </v>
      </c>
      <c r="C111" s="73" t="s">
        <v>274</v>
      </c>
      <c r="D111" s="72"/>
      <c r="E111" s="73"/>
      <c r="F111" s="72" t="str">
        <f>IF(S39=TRUE,"β"," ")</f>
        <v xml:space="preserve"> </v>
      </c>
      <c r="G111" s="74"/>
      <c r="H111" s="75"/>
      <c r="I111" s="73" t="s">
        <v>274</v>
      </c>
      <c r="J111" s="75"/>
      <c r="K111" s="73" t="s">
        <v>274</v>
      </c>
      <c r="L111" s="75"/>
      <c r="M111" s="73" t="s">
        <v>274</v>
      </c>
      <c r="N111" s="75"/>
      <c r="O111" s="73" t="s">
        <v>274</v>
      </c>
      <c r="P111" s="75"/>
      <c r="Q111" s="73" t="s">
        <v>274</v>
      </c>
      <c r="R111" s="75"/>
      <c r="S111" s="73" t="s">
        <v>274</v>
      </c>
      <c r="T111" s="75"/>
      <c r="U111" s="73" t="s">
        <v>274</v>
      </c>
      <c r="V111" s="75"/>
      <c r="W111" s="73" t="s">
        <v>274</v>
      </c>
      <c r="X111" s="75"/>
      <c r="Y111" s="73" t="s">
        <v>274</v>
      </c>
      <c r="Z111" s="37"/>
      <c r="AA111" s="38"/>
    </row>
    <row r="112" spans="1:27" ht="6" customHeight="1">
      <c r="A112" s="37"/>
      <c r="B112" s="72" t="str">
        <f>IF(M8=TRUE,"M"," ")</f>
        <v xml:space="preserve"> </v>
      </c>
      <c r="C112" s="73" t="s">
        <v>160</v>
      </c>
      <c r="D112" s="72"/>
      <c r="E112" s="73"/>
      <c r="F112" s="72" t="str">
        <f>IF(U39=TRUE,"γ"," ")</f>
        <v xml:space="preserve"> </v>
      </c>
      <c r="G112" s="74"/>
      <c r="H112" s="75"/>
      <c r="I112" s="73" t="s">
        <v>160</v>
      </c>
      <c r="J112" s="75"/>
      <c r="K112" s="73" t="s">
        <v>160</v>
      </c>
      <c r="L112" s="75"/>
      <c r="M112" s="73" t="s">
        <v>160</v>
      </c>
      <c r="N112" s="75"/>
      <c r="O112" s="73" t="s">
        <v>160</v>
      </c>
      <c r="P112" s="75"/>
      <c r="Q112" s="73" t="s">
        <v>160</v>
      </c>
      <c r="R112" s="75"/>
      <c r="S112" s="73" t="s">
        <v>160</v>
      </c>
      <c r="T112" s="75"/>
      <c r="U112" s="73" t="s">
        <v>160</v>
      </c>
      <c r="V112" s="75"/>
      <c r="W112" s="73" t="s">
        <v>160</v>
      </c>
      <c r="X112" s="75"/>
      <c r="Y112" s="73" t="s">
        <v>160</v>
      </c>
      <c r="Z112" s="37"/>
      <c r="AA112" s="38"/>
    </row>
    <row r="113" spans="1:27" ht="6" customHeight="1">
      <c r="A113" s="37"/>
      <c r="B113" s="72" t="str">
        <f>IF(O8=TRUE,"N"," ")</f>
        <v xml:space="preserve"> </v>
      </c>
      <c r="C113" s="73" t="s">
        <v>158</v>
      </c>
      <c r="D113" s="72"/>
      <c r="E113" s="73"/>
      <c r="F113" s="72" t="str">
        <f>IF(W39=TRUE,"θ"," ")</f>
        <v xml:space="preserve"> </v>
      </c>
      <c r="G113" s="74"/>
      <c r="H113" s="75"/>
      <c r="I113" s="73" t="s">
        <v>158</v>
      </c>
      <c r="J113" s="75"/>
      <c r="K113" s="73" t="s">
        <v>158</v>
      </c>
      <c r="L113" s="75"/>
      <c r="M113" s="73" t="s">
        <v>158</v>
      </c>
      <c r="N113" s="75"/>
      <c r="O113" s="73" t="s">
        <v>158</v>
      </c>
      <c r="P113" s="75"/>
      <c r="Q113" s="73" t="s">
        <v>158</v>
      </c>
      <c r="R113" s="75"/>
      <c r="S113" s="73" t="s">
        <v>158</v>
      </c>
      <c r="T113" s="75"/>
      <c r="U113" s="73" t="s">
        <v>158</v>
      </c>
      <c r="V113" s="75"/>
      <c r="W113" s="73" t="s">
        <v>158</v>
      </c>
      <c r="X113" s="75"/>
      <c r="Y113" s="73" t="s">
        <v>158</v>
      </c>
      <c r="Z113" s="37"/>
      <c r="AA113" s="38"/>
    </row>
    <row r="114" spans="1:27" ht="6" customHeight="1">
      <c r="A114" s="37"/>
      <c r="B114" s="72" t="str">
        <f>IF(O8=TRUE,"N"," ")</f>
        <v xml:space="preserve"> </v>
      </c>
      <c r="C114" s="73" t="s">
        <v>274</v>
      </c>
      <c r="D114" s="72"/>
      <c r="E114" s="73"/>
      <c r="F114" s="72"/>
      <c r="G114" s="73"/>
      <c r="H114" s="75"/>
      <c r="I114" s="73" t="s">
        <v>274</v>
      </c>
      <c r="J114" s="75"/>
      <c r="K114" s="73" t="s">
        <v>274</v>
      </c>
      <c r="L114" s="75"/>
      <c r="M114" s="73" t="s">
        <v>274</v>
      </c>
      <c r="N114" s="75"/>
      <c r="O114" s="73" t="s">
        <v>274</v>
      </c>
      <c r="P114" s="75"/>
      <c r="Q114" s="73" t="s">
        <v>274</v>
      </c>
      <c r="R114" s="75"/>
      <c r="S114" s="73" t="s">
        <v>274</v>
      </c>
      <c r="T114" s="75"/>
      <c r="U114" s="73" t="s">
        <v>274</v>
      </c>
      <c r="V114" s="75"/>
      <c r="W114" s="73" t="s">
        <v>274</v>
      </c>
      <c r="X114" s="75"/>
      <c r="Y114" s="73" t="s">
        <v>274</v>
      </c>
      <c r="Z114" s="37"/>
      <c r="AA114" s="38"/>
    </row>
    <row r="115" spans="1:27" ht="6" customHeight="1">
      <c r="A115" s="37"/>
      <c r="B115" s="72" t="str">
        <f>IF(O8=TRUE,"N"," ")</f>
        <v xml:space="preserve"> </v>
      </c>
      <c r="C115" s="73" t="s">
        <v>160</v>
      </c>
      <c r="D115" s="72"/>
      <c r="E115" s="73"/>
      <c r="F115" s="72"/>
      <c r="G115" s="73"/>
      <c r="H115" s="75"/>
      <c r="I115" s="73" t="s">
        <v>160</v>
      </c>
      <c r="J115" s="75"/>
      <c r="K115" s="73" t="s">
        <v>160</v>
      </c>
      <c r="L115" s="75"/>
      <c r="M115" s="73" t="s">
        <v>160</v>
      </c>
      <c r="N115" s="75"/>
      <c r="O115" s="73" t="s">
        <v>160</v>
      </c>
      <c r="P115" s="75"/>
      <c r="Q115" s="73" t="s">
        <v>160</v>
      </c>
      <c r="R115" s="75"/>
      <c r="S115" s="73" t="s">
        <v>160</v>
      </c>
      <c r="T115" s="75"/>
      <c r="U115" s="73" t="s">
        <v>160</v>
      </c>
      <c r="V115" s="75"/>
      <c r="W115" s="73" t="s">
        <v>160</v>
      </c>
      <c r="X115" s="75"/>
      <c r="Y115" s="73" t="s">
        <v>160</v>
      </c>
      <c r="Z115" s="37"/>
      <c r="AA115" s="38"/>
    </row>
    <row r="116" spans="1:27" ht="6" customHeight="1">
      <c r="A116" s="37"/>
      <c r="B116" s="72" t="str">
        <f>IF(Q8=TRUE,"O"," ")</f>
        <v xml:space="preserve"> </v>
      </c>
      <c r="C116" s="73" t="s">
        <v>158</v>
      </c>
      <c r="D116" s="72"/>
      <c r="E116" s="73"/>
      <c r="F116" s="72"/>
      <c r="G116" s="73"/>
      <c r="H116" s="75"/>
      <c r="I116" s="73" t="s">
        <v>158</v>
      </c>
      <c r="J116" s="75"/>
      <c r="K116" s="73" t="s">
        <v>158</v>
      </c>
      <c r="L116" s="75"/>
      <c r="M116" s="73" t="s">
        <v>158</v>
      </c>
      <c r="N116" s="75"/>
      <c r="O116" s="73" t="s">
        <v>158</v>
      </c>
      <c r="P116" s="75"/>
      <c r="Q116" s="73" t="s">
        <v>158</v>
      </c>
      <c r="R116" s="75"/>
      <c r="S116" s="73" t="s">
        <v>158</v>
      </c>
      <c r="T116" s="75"/>
      <c r="U116" s="73" t="s">
        <v>158</v>
      </c>
      <c r="V116" s="75"/>
      <c r="W116" s="73" t="s">
        <v>158</v>
      </c>
      <c r="X116" s="75"/>
      <c r="Y116" s="73" t="s">
        <v>158</v>
      </c>
      <c r="Z116" s="37"/>
      <c r="AA116" s="38"/>
    </row>
    <row r="117" spans="1:27" ht="6" customHeight="1">
      <c r="A117" s="37"/>
      <c r="B117" s="72" t="str">
        <f>IF(Q8=TRUE,"O"," ")</f>
        <v xml:space="preserve"> </v>
      </c>
      <c r="C117" s="73" t="s">
        <v>274</v>
      </c>
      <c r="D117" s="72"/>
      <c r="E117" s="73"/>
      <c r="F117" s="72"/>
      <c r="G117" s="73"/>
      <c r="H117" s="75"/>
      <c r="I117" s="73" t="s">
        <v>274</v>
      </c>
      <c r="J117" s="75"/>
      <c r="K117" s="73" t="s">
        <v>274</v>
      </c>
      <c r="L117" s="75"/>
      <c r="M117" s="73" t="s">
        <v>274</v>
      </c>
      <c r="N117" s="75"/>
      <c r="O117" s="73" t="s">
        <v>274</v>
      </c>
      <c r="P117" s="75"/>
      <c r="Q117" s="73" t="s">
        <v>274</v>
      </c>
      <c r="R117" s="75"/>
      <c r="S117" s="73" t="s">
        <v>274</v>
      </c>
      <c r="T117" s="75"/>
      <c r="U117" s="73" t="s">
        <v>274</v>
      </c>
      <c r="V117" s="75"/>
      <c r="W117" s="73" t="s">
        <v>274</v>
      </c>
      <c r="X117" s="75"/>
      <c r="Y117" s="73" t="s">
        <v>274</v>
      </c>
      <c r="Z117" s="37"/>
      <c r="AA117" s="38"/>
    </row>
    <row r="118" spans="1:27" ht="6" customHeight="1">
      <c r="A118" s="37"/>
      <c r="B118" s="72" t="str">
        <f>IF(Q8=TRUE,"O"," ")</f>
        <v xml:space="preserve"> </v>
      </c>
      <c r="C118" s="73" t="s">
        <v>160</v>
      </c>
      <c r="D118" s="72"/>
      <c r="E118" s="73"/>
      <c r="F118" s="72"/>
      <c r="G118" s="73"/>
      <c r="H118" s="75"/>
      <c r="I118" s="73" t="s">
        <v>160</v>
      </c>
      <c r="J118" s="75"/>
      <c r="K118" s="73" t="s">
        <v>160</v>
      </c>
      <c r="L118" s="75"/>
      <c r="M118" s="73" t="s">
        <v>160</v>
      </c>
      <c r="N118" s="75"/>
      <c r="O118" s="73" t="s">
        <v>160</v>
      </c>
      <c r="P118" s="75"/>
      <c r="Q118" s="73" t="s">
        <v>160</v>
      </c>
      <c r="R118" s="75"/>
      <c r="S118" s="73" t="s">
        <v>160</v>
      </c>
      <c r="T118" s="75"/>
      <c r="U118" s="73" t="s">
        <v>160</v>
      </c>
      <c r="V118" s="75"/>
      <c r="W118" s="73" t="s">
        <v>160</v>
      </c>
      <c r="X118" s="75"/>
      <c r="Y118" s="73" t="s">
        <v>160</v>
      </c>
      <c r="Z118" s="37"/>
      <c r="AA118" s="38"/>
    </row>
    <row r="119" spans="1:27" ht="6" customHeight="1">
      <c r="A119" s="37"/>
      <c r="B119" s="72" t="str">
        <f>IF(S8=TRUE,"P"," ")</f>
        <v xml:space="preserve"> </v>
      </c>
      <c r="C119" s="73" t="s">
        <v>158</v>
      </c>
      <c r="D119" s="72"/>
      <c r="E119" s="73"/>
      <c r="F119" s="72"/>
      <c r="G119" s="73"/>
      <c r="H119" s="75"/>
      <c r="I119" s="73" t="s">
        <v>158</v>
      </c>
      <c r="J119" s="75"/>
      <c r="K119" s="73" t="s">
        <v>158</v>
      </c>
      <c r="L119" s="75"/>
      <c r="M119" s="73" t="s">
        <v>158</v>
      </c>
      <c r="N119" s="75"/>
      <c r="O119" s="73" t="s">
        <v>158</v>
      </c>
      <c r="P119" s="75"/>
      <c r="Q119" s="73" t="s">
        <v>158</v>
      </c>
      <c r="R119" s="75"/>
      <c r="S119" s="73" t="s">
        <v>158</v>
      </c>
      <c r="T119" s="75"/>
      <c r="U119" s="73" t="s">
        <v>158</v>
      </c>
      <c r="V119" s="75"/>
      <c r="W119" s="73" t="s">
        <v>158</v>
      </c>
      <c r="X119" s="75"/>
      <c r="Y119" s="73" t="s">
        <v>158</v>
      </c>
      <c r="Z119" s="37"/>
      <c r="AA119" s="38"/>
    </row>
    <row r="120" spans="1:27" ht="6" customHeight="1">
      <c r="A120" s="37"/>
      <c r="B120" s="72" t="str">
        <f>IF(S8=TRUE,"P"," ")</f>
        <v xml:space="preserve"> </v>
      </c>
      <c r="C120" s="73" t="s">
        <v>274</v>
      </c>
      <c r="D120" s="72"/>
      <c r="E120" s="73"/>
      <c r="F120" s="72"/>
      <c r="G120" s="73"/>
      <c r="H120" s="75"/>
      <c r="I120" s="73" t="s">
        <v>274</v>
      </c>
      <c r="J120" s="75"/>
      <c r="K120" s="73" t="s">
        <v>274</v>
      </c>
      <c r="L120" s="75"/>
      <c r="M120" s="73" t="s">
        <v>274</v>
      </c>
      <c r="N120" s="75"/>
      <c r="O120" s="73" t="s">
        <v>274</v>
      </c>
      <c r="P120" s="75"/>
      <c r="Q120" s="73" t="s">
        <v>274</v>
      </c>
      <c r="R120" s="75"/>
      <c r="S120" s="73" t="s">
        <v>274</v>
      </c>
      <c r="T120" s="75"/>
      <c r="U120" s="73" t="s">
        <v>274</v>
      </c>
      <c r="V120" s="75"/>
      <c r="W120" s="73" t="s">
        <v>274</v>
      </c>
      <c r="X120" s="75"/>
      <c r="Y120" s="73" t="s">
        <v>274</v>
      </c>
      <c r="Z120" s="37"/>
      <c r="AA120" s="38"/>
    </row>
    <row r="121" spans="1:27" ht="6" customHeight="1">
      <c r="A121" s="37"/>
      <c r="B121" s="72" t="str">
        <f>IF(S8=TRUE,"P"," ")</f>
        <v xml:space="preserve"> </v>
      </c>
      <c r="C121" s="73" t="s">
        <v>160</v>
      </c>
      <c r="D121" s="72"/>
      <c r="E121" s="73"/>
      <c r="F121" s="72"/>
      <c r="G121" s="73"/>
      <c r="H121" s="75"/>
      <c r="I121" s="73" t="s">
        <v>160</v>
      </c>
      <c r="J121" s="75"/>
      <c r="K121" s="73" t="s">
        <v>160</v>
      </c>
      <c r="L121" s="75"/>
      <c r="M121" s="73" t="s">
        <v>160</v>
      </c>
      <c r="N121" s="75"/>
      <c r="O121" s="73" t="s">
        <v>160</v>
      </c>
      <c r="P121" s="75"/>
      <c r="Q121" s="73" t="s">
        <v>160</v>
      </c>
      <c r="R121" s="75"/>
      <c r="S121" s="73" t="s">
        <v>160</v>
      </c>
      <c r="T121" s="75"/>
      <c r="U121" s="73" t="s">
        <v>160</v>
      </c>
      <c r="V121" s="75"/>
      <c r="W121" s="73" t="s">
        <v>160</v>
      </c>
      <c r="X121" s="75"/>
      <c r="Y121" s="73" t="s">
        <v>160</v>
      </c>
      <c r="Z121" s="37"/>
      <c r="AA121" s="38"/>
    </row>
    <row r="122" spans="1:27" ht="6" customHeight="1">
      <c r="A122" s="37"/>
      <c r="B122" s="72" t="str">
        <f>IF(U8=TRUE,"Q"," ")</f>
        <v xml:space="preserve"> </v>
      </c>
      <c r="C122" s="73" t="s">
        <v>158</v>
      </c>
      <c r="D122" s="72"/>
      <c r="E122" s="73"/>
      <c r="F122" s="72"/>
      <c r="G122" s="73"/>
      <c r="H122" s="75"/>
      <c r="I122" s="73" t="s">
        <v>158</v>
      </c>
      <c r="J122" s="75"/>
      <c r="K122" s="73" t="s">
        <v>158</v>
      </c>
      <c r="L122" s="75"/>
      <c r="M122" s="73" t="s">
        <v>158</v>
      </c>
      <c r="N122" s="75"/>
      <c r="O122" s="73" t="s">
        <v>158</v>
      </c>
      <c r="P122" s="75"/>
      <c r="Q122" s="73" t="s">
        <v>158</v>
      </c>
      <c r="R122" s="75"/>
      <c r="S122" s="73" t="s">
        <v>158</v>
      </c>
      <c r="T122" s="75"/>
      <c r="U122" s="73" t="s">
        <v>158</v>
      </c>
      <c r="V122" s="75"/>
      <c r="W122" s="73" t="s">
        <v>158</v>
      </c>
      <c r="X122" s="75"/>
      <c r="Y122" s="73" t="s">
        <v>158</v>
      </c>
      <c r="Z122" s="37"/>
      <c r="AA122" s="38"/>
    </row>
    <row r="123" spans="1:27" ht="6" customHeight="1">
      <c r="A123" s="37"/>
      <c r="B123" s="72" t="str">
        <f>IF(U8=TRUE,"Q"," ")</f>
        <v xml:space="preserve"> </v>
      </c>
      <c r="C123" s="73" t="s">
        <v>274</v>
      </c>
      <c r="D123" s="72"/>
      <c r="E123" s="73"/>
      <c r="F123" s="72"/>
      <c r="G123" s="73"/>
      <c r="H123" s="75"/>
      <c r="I123" s="73" t="s">
        <v>274</v>
      </c>
      <c r="J123" s="75"/>
      <c r="K123" s="73" t="s">
        <v>274</v>
      </c>
      <c r="L123" s="75"/>
      <c r="M123" s="73" t="s">
        <v>274</v>
      </c>
      <c r="N123" s="75"/>
      <c r="O123" s="73" t="s">
        <v>274</v>
      </c>
      <c r="P123" s="75"/>
      <c r="Q123" s="73" t="s">
        <v>274</v>
      </c>
      <c r="R123" s="75"/>
      <c r="S123" s="73" t="s">
        <v>274</v>
      </c>
      <c r="T123" s="75"/>
      <c r="U123" s="73" t="s">
        <v>274</v>
      </c>
      <c r="V123" s="75"/>
      <c r="W123" s="73" t="s">
        <v>274</v>
      </c>
      <c r="X123" s="75"/>
      <c r="Y123" s="73" t="s">
        <v>274</v>
      </c>
      <c r="Z123" s="37"/>
      <c r="AA123" s="38"/>
    </row>
    <row r="124" spans="1:27" ht="6" customHeight="1">
      <c r="A124" s="37"/>
      <c r="B124" s="72" t="str">
        <f>IF(U8=TRUE,"Q"," ")</f>
        <v xml:space="preserve"> </v>
      </c>
      <c r="C124" s="73" t="s">
        <v>160</v>
      </c>
      <c r="D124" s="72"/>
      <c r="E124" s="73"/>
      <c r="F124" s="72"/>
      <c r="G124" s="73"/>
      <c r="H124" s="75"/>
      <c r="I124" s="73" t="s">
        <v>160</v>
      </c>
      <c r="J124" s="75"/>
      <c r="K124" s="73" t="s">
        <v>160</v>
      </c>
      <c r="L124" s="75"/>
      <c r="M124" s="73" t="s">
        <v>160</v>
      </c>
      <c r="N124" s="75"/>
      <c r="O124" s="73" t="s">
        <v>160</v>
      </c>
      <c r="P124" s="75"/>
      <c r="Q124" s="73" t="s">
        <v>160</v>
      </c>
      <c r="R124" s="75"/>
      <c r="S124" s="73" t="s">
        <v>160</v>
      </c>
      <c r="T124" s="75"/>
      <c r="U124" s="73" t="s">
        <v>160</v>
      </c>
      <c r="V124" s="75"/>
      <c r="W124" s="73" t="s">
        <v>160</v>
      </c>
      <c r="X124" s="75"/>
      <c r="Y124" s="73" t="s">
        <v>160</v>
      </c>
      <c r="Z124" s="37"/>
      <c r="AA124" s="38"/>
    </row>
    <row r="125" spans="1:27" ht="6" customHeight="1">
      <c r="A125" s="37"/>
      <c r="B125" s="72" t="str">
        <f>IF(W8=TRUE,"R"," ")</f>
        <v xml:space="preserve"> </v>
      </c>
      <c r="C125" s="73" t="s">
        <v>158</v>
      </c>
      <c r="D125" s="72"/>
      <c r="E125" s="73"/>
      <c r="F125" s="72"/>
      <c r="G125" s="73"/>
      <c r="H125" s="75"/>
      <c r="I125" s="73" t="s">
        <v>158</v>
      </c>
      <c r="J125" s="75"/>
      <c r="K125" s="73" t="s">
        <v>158</v>
      </c>
      <c r="L125" s="75"/>
      <c r="M125" s="73" t="s">
        <v>158</v>
      </c>
      <c r="N125" s="75"/>
      <c r="O125" s="73" t="s">
        <v>158</v>
      </c>
      <c r="P125" s="75"/>
      <c r="Q125" s="73" t="s">
        <v>158</v>
      </c>
      <c r="R125" s="75"/>
      <c r="S125" s="73" t="s">
        <v>158</v>
      </c>
      <c r="T125" s="75"/>
      <c r="U125" s="73" t="s">
        <v>158</v>
      </c>
      <c r="V125" s="75"/>
      <c r="W125" s="73" t="s">
        <v>158</v>
      </c>
      <c r="X125" s="75"/>
      <c r="Y125" s="73" t="s">
        <v>158</v>
      </c>
      <c r="Z125" s="37"/>
      <c r="AA125" s="38"/>
    </row>
    <row r="126" spans="1:27" ht="6" customHeight="1">
      <c r="A126" s="37"/>
      <c r="B126" s="72" t="str">
        <f>IF(W8=TRUE,"R"," ")</f>
        <v xml:space="preserve"> </v>
      </c>
      <c r="C126" s="73" t="s">
        <v>274</v>
      </c>
      <c r="D126" s="72"/>
      <c r="E126" s="73"/>
      <c r="F126" s="72"/>
      <c r="G126" s="73"/>
      <c r="H126" s="75"/>
      <c r="I126" s="73" t="s">
        <v>274</v>
      </c>
      <c r="J126" s="75"/>
      <c r="K126" s="73" t="s">
        <v>274</v>
      </c>
      <c r="L126" s="75"/>
      <c r="M126" s="73" t="s">
        <v>274</v>
      </c>
      <c r="N126" s="75"/>
      <c r="O126" s="73" t="s">
        <v>274</v>
      </c>
      <c r="P126" s="75"/>
      <c r="Q126" s="73" t="s">
        <v>274</v>
      </c>
      <c r="R126" s="75"/>
      <c r="S126" s="73" t="s">
        <v>274</v>
      </c>
      <c r="T126" s="75"/>
      <c r="U126" s="73" t="s">
        <v>274</v>
      </c>
      <c r="V126" s="75"/>
      <c r="W126" s="73" t="s">
        <v>274</v>
      </c>
      <c r="X126" s="75"/>
      <c r="Y126" s="73" t="s">
        <v>274</v>
      </c>
      <c r="Z126" s="37"/>
      <c r="AA126" s="38"/>
    </row>
    <row r="127" spans="1:27" ht="6" customHeight="1">
      <c r="A127" s="37"/>
      <c r="B127" s="72" t="str">
        <f>IF(W8=TRUE,"R"," ")</f>
        <v xml:space="preserve"> </v>
      </c>
      <c r="C127" s="73" t="s">
        <v>160</v>
      </c>
      <c r="D127" s="72"/>
      <c r="E127" s="73"/>
      <c r="F127" s="72"/>
      <c r="G127" s="73"/>
      <c r="H127" s="75"/>
      <c r="I127" s="73" t="s">
        <v>160</v>
      </c>
      <c r="J127" s="75"/>
      <c r="K127" s="73" t="s">
        <v>160</v>
      </c>
      <c r="L127" s="75"/>
      <c r="M127" s="73" t="s">
        <v>160</v>
      </c>
      <c r="N127" s="75"/>
      <c r="O127" s="73" t="s">
        <v>160</v>
      </c>
      <c r="P127" s="75"/>
      <c r="Q127" s="73" t="s">
        <v>160</v>
      </c>
      <c r="R127" s="75"/>
      <c r="S127" s="73" t="s">
        <v>160</v>
      </c>
      <c r="T127" s="75"/>
      <c r="U127" s="73" t="s">
        <v>160</v>
      </c>
      <c r="V127" s="75"/>
      <c r="W127" s="73" t="s">
        <v>160</v>
      </c>
      <c r="X127" s="75"/>
      <c r="Y127" s="73" t="s">
        <v>160</v>
      </c>
      <c r="Z127" s="37"/>
      <c r="AA127" s="38"/>
    </row>
    <row r="128" spans="1:27" ht="6" customHeight="1">
      <c r="A128" s="37"/>
      <c r="B128" s="72" t="str">
        <f>IF(Y8=TRUE,"S"," ")</f>
        <v xml:space="preserve"> </v>
      </c>
      <c r="C128" s="73" t="s">
        <v>158</v>
      </c>
      <c r="D128" s="72"/>
      <c r="E128" s="73"/>
      <c r="F128" s="72"/>
      <c r="G128" s="73"/>
      <c r="H128" s="75"/>
      <c r="I128" s="73" t="s">
        <v>158</v>
      </c>
      <c r="J128" s="75"/>
      <c r="K128" s="73" t="s">
        <v>158</v>
      </c>
      <c r="L128" s="75"/>
      <c r="M128" s="73" t="s">
        <v>158</v>
      </c>
      <c r="N128" s="75"/>
      <c r="O128" s="73" t="s">
        <v>158</v>
      </c>
      <c r="P128" s="75"/>
      <c r="Q128" s="73" t="s">
        <v>158</v>
      </c>
      <c r="R128" s="75"/>
      <c r="S128" s="73" t="s">
        <v>158</v>
      </c>
      <c r="T128" s="75"/>
      <c r="U128" s="73" t="s">
        <v>158</v>
      </c>
      <c r="V128" s="75"/>
      <c r="W128" s="73" t="s">
        <v>158</v>
      </c>
      <c r="X128" s="75"/>
      <c r="Y128" s="73" t="s">
        <v>158</v>
      </c>
      <c r="Z128" s="37"/>
      <c r="AA128" s="38"/>
    </row>
    <row r="129" spans="1:27" ht="6" customHeight="1">
      <c r="A129" s="37"/>
      <c r="B129" s="72" t="str">
        <f>IF(Y8=TRUE,"S"," ")</f>
        <v xml:space="preserve"> </v>
      </c>
      <c r="C129" s="73" t="s">
        <v>274</v>
      </c>
      <c r="D129" s="72"/>
      <c r="E129" s="73"/>
      <c r="F129" s="72"/>
      <c r="G129" s="73"/>
      <c r="H129" s="75"/>
      <c r="I129" s="73" t="s">
        <v>274</v>
      </c>
      <c r="J129" s="75"/>
      <c r="K129" s="73" t="s">
        <v>274</v>
      </c>
      <c r="L129" s="75"/>
      <c r="M129" s="73" t="s">
        <v>274</v>
      </c>
      <c r="N129" s="75"/>
      <c r="O129" s="73" t="s">
        <v>274</v>
      </c>
      <c r="P129" s="75"/>
      <c r="Q129" s="73" t="s">
        <v>274</v>
      </c>
      <c r="R129" s="75"/>
      <c r="S129" s="73" t="s">
        <v>274</v>
      </c>
      <c r="T129" s="75"/>
      <c r="U129" s="73" t="s">
        <v>274</v>
      </c>
      <c r="V129" s="75"/>
      <c r="W129" s="73" t="s">
        <v>274</v>
      </c>
      <c r="X129" s="75"/>
      <c r="Y129" s="73" t="s">
        <v>274</v>
      </c>
      <c r="Z129" s="37"/>
      <c r="AA129" s="38"/>
    </row>
    <row r="130" spans="1:27" ht="6" customHeight="1">
      <c r="A130" s="37"/>
      <c r="B130" s="72" t="str">
        <f>IF(Y8=TRUE,"S"," ")</f>
        <v xml:space="preserve"> </v>
      </c>
      <c r="C130" s="73" t="s">
        <v>160</v>
      </c>
      <c r="D130" s="72"/>
      <c r="E130" s="73"/>
      <c r="F130" s="72"/>
      <c r="G130" s="73"/>
      <c r="H130" s="75"/>
      <c r="I130" s="73" t="s">
        <v>160</v>
      </c>
      <c r="J130" s="75"/>
      <c r="K130" s="73" t="s">
        <v>160</v>
      </c>
      <c r="L130" s="75"/>
      <c r="M130" s="73" t="s">
        <v>160</v>
      </c>
      <c r="N130" s="75"/>
      <c r="O130" s="73" t="s">
        <v>160</v>
      </c>
      <c r="P130" s="75"/>
      <c r="Q130" s="73" t="s">
        <v>160</v>
      </c>
      <c r="R130" s="75"/>
      <c r="S130" s="73" t="s">
        <v>160</v>
      </c>
      <c r="T130" s="75"/>
      <c r="U130" s="73" t="s">
        <v>160</v>
      </c>
      <c r="V130" s="75"/>
      <c r="W130" s="73" t="s">
        <v>160</v>
      </c>
      <c r="X130" s="75"/>
      <c r="Y130" s="73" t="s">
        <v>160</v>
      </c>
      <c r="Z130" s="37"/>
      <c r="AA130" s="38"/>
    </row>
    <row r="131" spans="1:27" ht="6" customHeight="1">
      <c r="A131" s="37"/>
      <c r="B131" s="72" t="str">
        <f>IF(AA8=TRUE,"T"," ")</f>
        <v xml:space="preserve"> </v>
      </c>
      <c r="C131" s="73" t="s">
        <v>158</v>
      </c>
      <c r="D131" s="72"/>
      <c r="E131" s="73"/>
      <c r="F131" s="72"/>
      <c r="G131" s="73"/>
      <c r="H131" s="75"/>
      <c r="I131" s="73" t="s">
        <v>158</v>
      </c>
      <c r="J131" s="75"/>
      <c r="K131" s="73" t="s">
        <v>158</v>
      </c>
      <c r="L131" s="75"/>
      <c r="M131" s="73" t="s">
        <v>158</v>
      </c>
      <c r="N131" s="75"/>
      <c r="O131" s="73" t="s">
        <v>158</v>
      </c>
      <c r="P131" s="75"/>
      <c r="Q131" s="73" t="s">
        <v>158</v>
      </c>
      <c r="R131" s="75"/>
      <c r="S131" s="73" t="s">
        <v>158</v>
      </c>
      <c r="T131" s="75"/>
      <c r="U131" s="73" t="s">
        <v>158</v>
      </c>
      <c r="V131" s="75"/>
      <c r="W131" s="73" t="s">
        <v>158</v>
      </c>
      <c r="X131" s="75"/>
      <c r="Y131" s="73" t="s">
        <v>158</v>
      </c>
      <c r="Z131" s="37"/>
      <c r="AA131" s="38"/>
    </row>
    <row r="132" spans="1:27" ht="6" customHeight="1">
      <c r="A132" s="37"/>
      <c r="B132" s="72" t="str">
        <f>IF(AA8=TRUE,"T"," ")</f>
        <v xml:space="preserve"> </v>
      </c>
      <c r="C132" s="73" t="s">
        <v>274</v>
      </c>
      <c r="D132" s="72"/>
      <c r="E132" s="73"/>
      <c r="F132" s="72"/>
      <c r="G132" s="73"/>
      <c r="H132" s="75"/>
      <c r="I132" s="73" t="s">
        <v>274</v>
      </c>
      <c r="J132" s="75"/>
      <c r="K132" s="73" t="s">
        <v>274</v>
      </c>
      <c r="L132" s="75"/>
      <c r="M132" s="73" t="s">
        <v>274</v>
      </c>
      <c r="N132" s="75"/>
      <c r="O132" s="73" t="s">
        <v>274</v>
      </c>
      <c r="P132" s="75"/>
      <c r="Q132" s="73" t="s">
        <v>274</v>
      </c>
      <c r="R132" s="75"/>
      <c r="S132" s="73" t="s">
        <v>274</v>
      </c>
      <c r="T132" s="75"/>
      <c r="U132" s="73" t="s">
        <v>274</v>
      </c>
      <c r="V132" s="75"/>
      <c r="W132" s="73" t="s">
        <v>274</v>
      </c>
      <c r="X132" s="75"/>
      <c r="Y132" s="73" t="s">
        <v>274</v>
      </c>
      <c r="Z132" s="37"/>
      <c r="AA132" s="38"/>
    </row>
    <row r="133" spans="1:27" ht="6" customHeight="1">
      <c r="A133" s="37"/>
      <c r="B133" s="72" t="str">
        <f>IF(AA8=TRUE,"T"," ")</f>
        <v xml:space="preserve"> </v>
      </c>
      <c r="C133" s="73" t="s">
        <v>160</v>
      </c>
      <c r="D133" s="72"/>
      <c r="E133" s="73"/>
      <c r="F133" s="72"/>
      <c r="G133" s="73"/>
      <c r="H133" s="75"/>
      <c r="I133" s="73" t="s">
        <v>160</v>
      </c>
      <c r="J133" s="75"/>
      <c r="K133" s="73" t="s">
        <v>160</v>
      </c>
      <c r="L133" s="75"/>
      <c r="M133" s="73" t="s">
        <v>160</v>
      </c>
      <c r="N133" s="75"/>
      <c r="O133" s="73" t="s">
        <v>160</v>
      </c>
      <c r="P133" s="75"/>
      <c r="Q133" s="73" t="s">
        <v>160</v>
      </c>
      <c r="R133" s="75"/>
      <c r="S133" s="73" t="s">
        <v>160</v>
      </c>
      <c r="T133" s="75"/>
      <c r="U133" s="73" t="s">
        <v>160</v>
      </c>
      <c r="V133" s="75"/>
      <c r="W133" s="73" t="s">
        <v>160</v>
      </c>
      <c r="X133" s="75"/>
      <c r="Y133" s="73" t="s">
        <v>160</v>
      </c>
      <c r="Z133" s="37"/>
      <c r="AA133" s="38"/>
    </row>
    <row r="134" spans="1:27" ht="6" customHeight="1">
      <c r="A134" s="37"/>
      <c r="B134" s="72" t="str">
        <f>IF(I9=TRUE,"U"," ")</f>
        <v xml:space="preserve"> </v>
      </c>
      <c r="C134" s="73" t="s">
        <v>158</v>
      </c>
      <c r="D134" s="72"/>
      <c r="E134" s="73"/>
      <c r="F134" s="72"/>
      <c r="G134" s="73"/>
      <c r="H134" s="75"/>
      <c r="I134" s="73" t="s">
        <v>158</v>
      </c>
      <c r="J134" s="75"/>
      <c r="K134" s="73" t="s">
        <v>158</v>
      </c>
      <c r="L134" s="75"/>
      <c r="M134" s="73" t="s">
        <v>158</v>
      </c>
      <c r="N134" s="75"/>
      <c r="O134" s="73" t="s">
        <v>158</v>
      </c>
      <c r="P134" s="75"/>
      <c r="Q134" s="73" t="s">
        <v>158</v>
      </c>
      <c r="R134" s="75"/>
      <c r="S134" s="73" t="s">
        <v>158</v>
      </c>
      <c r="T134" s="75"/>
      <c r="U134" s="73" t="s">
        <v>158</v>
      </c>
      <c r="V134" s="75"/>
      <c r="W134" s="73" t="s">
        <v>158</v>
      </c>
      <c r="X134" s="75"/>
      <c r="Y134" s="73" t="s">
        <v>158</v>
      </c>
      <c r="Z134" s="37"/>
      <c r="AA134" s="38"/>
    </row>
    <row r="135" spans="1:27" ht="6" customHeight="1">
      <c r="A135" s="37"/>
      <c r="B135" s="72" t="str">
        <f>IF(I9=TRUE,"U"," ")</f>
        <v xml:space="preserve"> </v>
      </c>
      <c r="C135" s="73" t="s">
        <v>274</v>
      </c>
      <c r="D135" s="72"/>
      <c r="E135" s="73"/>
      <c r="F135" s="72"/>
      <c r="G135" s="73"/>
      <c r="H135" s="75"/>
      <c r="I135" s="73" t="s">
        <v>274</v>
      </c>
      <c r="J135" s="75"/>
      <c r="K135" s="73" t="s">
        <v>274</v>
      </c>
      <c r="L135" s="75"/>
      <c r="M135" s="73" t="s">
        <v>274</v>
      </c>
      <c r="N135" s="75"/>
      <c r="O135" s="73" t="s">
        <v>274</v>
      </c>
      <c r="P135" s="75"/>
      <c r="Q135" s="73" t="s">
        <v>274</v>
      </c>
      <c r="R135" s="75"/>
      <c r="S135" s="73" t="s">
        <v>274</v>
      </c>
      <c r="T135" s="75"/>
      <c r="U135" s="73" t="s">
        <v>274</v>
      </c>
      <c r="V135" s="75"/>
      <c r="W135" s="73" t="s">
        <v>274</v>
      </c>
      <c r="X135" s="75"/>
      <c r="Y135" s="73" t="s">
        <v>274</v>
      </c>
      <c r="Z135" s="37"/>
      <c r="AA135" s="38"/>
    </row>
    <row r="136" spans="1:27" ht="6" customHeight="1">
      <c r="A136" s="37"/>
      <c r="B136" s="72" t="str">
        <f>IF(I9=TRUE,"U"," ")</f>
        <v xml:space="preserve"> </v>
      </c>
      <c r="C136" s="73" t="s">
        <v>160</v>
      </c>
      <c r="D136" s="72"/>
      <c r="E136" s="73"/>
      <c r="F136" s="72"/>
      <c r="G136" s="73"/>
      <c r="H136" s="75"/>
      <c r="I136" s="73" t="s">
        <v>160</v>
      </c>
      <c r="J136" s="75"/>
      <c r="K136" s="73" t="s">
        <v>160</v>
      </c>
      <c r="L136" s="75"/>
      <c r="M136" s="73" t="s">
        <v>160</v>
      </c>
      <c r="N136" s="75"/>
      <c r="O136" s="73" t="s">
        <v>160</v>
      </c>
      <c r="P136" s="75"/>
      <c r="Q136" s="73" t="s">
        <v>160</v>
      </c>
      <c r="R136" s="75"/>
      <c r="S136" s="73" t="s">
        <v>160</v>
      </c>
      <c r="T136" s="75"/>
      <c r="U136" s="73" t="s">
        <v>160</v>
      </c>
      <c r="V136" s="75"/>
      <c r="W136" s="73" t="s">
        <v>160</v>
      </c>
      <c r="X136" s="75"/>
      <c r="Y136" s="73" t="s">
        <v>160</v>
      </c>
      <c r="Z136" s="37"/>
      <c r="AA136" s="38"/>
    </row>
    <row r="137" spans="1:27" ht="6" customHeight="1">
      <c r="A137" s="37"/>
      <c r="B137" s="72" t="str">
        <f>IF(K9=TRUE,"V"," ")</f>
        <v xml:space="preserve"> </v>
      </c>
      <c r="C137" s="73" t="s">
        <v>158</v>
      </c>
      <c r="D137" s="72"/>
      <c r="E137" s="73"/>
      <c r="F137" s="72"/>
      <c r="G137" s="73"/>
      <c r="H137" s="75"/>
      <c r="I137" s="73" t="s">
        <v>158</v>
      </c>
      <c r="J137" s="75"/>
      <c r="K137" s="73" t="s">
        <v>158</v>
      </c>
      <c r="L137" s="75"/>
      <c r="M137" s="73" t="s">
        <v>158</v>
      </c>
      <c r="N137" s="75"/>
      <c r="O137" s="73" t="s">
        <v>158</v>
      </c>
      <c r="P137" s="75"/>
      <c r="Q137" s="73" t="s">
        <v>158</v>
      </c>
      <c r="R137" s="75"/>
      <c r="S137" s="73" t="s">
        <v>158</v>
      </c>
      <c r="T137" s="75"/>
      <c r="U137" s="73" t="s">
        <v>158</v>
      </c>
      <c r="V137" s="75"/>
      <c r="W137" s="73" t="s">
        <v>158</v>
      </c>
      <c r="X137" s="75"/>
      <c r="Y137" s="73" t="s">
        <v>158</v>
      </c>
      <c r="Z137" s="37"/>
      <c r="AA137" s="38"/>
    </row>
    <row r="138" spans="1:27" ht="6" customHeight="1">
      <c r="A138" s="37"/>
      <c r="B138" s="72" t="str">
        <f>IF(K9=TRUE,"V"," ")</f>
        <v xml:space="preserve"> </v>
      </c>
      <c r="C138" s="73" t="s">
        <v>274</v>
      </c>
      <c r="D138" s="72"/>
      <c r="E138" s="73"/>
      <c r="F138" s="72"/>
      <c r="G138" s="73"/>
      <c r="H138" s="75"/>
      <c r="I138" s="73" t="s">
        <v>274</v>
      </c>
      <c r="J138" s="75"/>
      <c r="K138" s="73" t="s">
        <v>274</v>
      </c>
      <c r="L138" s="75"/>
      <c r="M138" s="73" t="s">
        <v>274</v>
      </c>
      <c r="N138" s="75"/>
      <c r="O138" s="73" t="s">
        <v>274</v>
      </c>
      <c r="P138" s="75"/>
      <c r="Q138" s="73" t="s">
        <v>274</v>
      </c>
      <c r="R138" s="75"/>
      <c r="S138" s="73" t="s">
        <v>274</v>
      </c>
      <c r="T138" s="75"/>
      <c r="U138" s="73" t="s">
        <v>274</v>
      </c>
      <c r="V138" s="75"/>
      <c r="W138" s="73" t="s">
        <v>274</v>
      </c>
      <c r="X138" s="75"/>
      <c r="Y138" s="73" t="s">
        <v>274</v>
      </c>
      <c r="Z138" s="37"/>
      <c r="AA138" s="38"/>
    </row>
    <row r="139" spans="1:27" ht="6" customHeight="1">
      <c r="A139" s="37"/>
      <c r="B139" s="72" t="str">
        <f>IF(K9=TRUE,"V"," ")</f>
        <v xml:space="preserve"> </v>
      </c>
      <c r="C139" s="73" t="s">
        <v>160</v>
      </c>
      <c r="D139" s="72"/>
      <c r="E139" s="73"/>
      <c r="F139" s="72"/>
      <c r="G139" s="73"/>
      <c r="H139" s="75"/>
      <c r="I139" s="73" t="s">
        <v>160</v>
      </c>
      <c r="J139" s="75"/>
      <c r="K139" s="73" t="s">
        <v>160</v>
      </c>
      <c r="L139" s="75"/>
      <c r="M139" s="73" t="s">
        <v>160</v>
      </c>
      <c r="N139" s="75"/>
      <c r="O139" s="73" t="s">
        <v>160</v>
      </c>
      <c r="P139" s="75"/>
      <c r="Q139" s="73" t="s">
        <v>160</v>
      </c>
      <c r="R139" s="75"/>
      <c r="S139" s="73" t="s">
        <v>160</v>
      </c>
      <c r="T139" s="75"/>
      <c r="U139" s="73" t="s">
        <v>160</v>
      </c>
      <c r="V139" s="75"/>
      <c r="W139" s="73" t="s">
        <v>160</v>
      </c>
      <c r="X139" s="75"/>
      <c r="Y139" s="73" t="s">
        <v>160</v>
      </c>
      <c r="Z139" s="37"/>
      <c r="AA139" s="38"/>
    </row>
    <row r="140" spans="1:27" ht="6" customHeight="1">
      <c r="A140" s="37"/>
      <c r="B140" s="72" t="str">
        <f>IF(M9=TRUE,"W"," ")</f>
        <v xml:space="preserve"> </v>
      </c>
      <c r="C140" s="73" t="s">
        <v>158</v>
      </c>
      <c r="D140" s="72"/>
      <c r="E140" s="73"/>
      <c r="F140" s="72"/>
      <c r="G140" s="73"/>
      <c r="H140" s="75"/>
      <c r="I140" s="73" t="s">
        <v>158</v>
      </c>
      <c r="J140" s="75"/>
      <c r="K140" s="73" t="s">
        <v>158</v>
      </c>
      <c r="L140" s="75"/>
      <c r="M140" s="73" t="s">
        <v>158</v>
      </c>
      <c r="N140" s="75"/>
      <c r="O140" s="73" t="s">
        <v>158</v>
      </c>
      <c r="P140" s="75"/>
      <c r="Q140" s="73" t="s">
        <v>158</v>
      </c>
      <c r="R140" s="75"/>
      <c r="S140" s="73" t="s">
        <v>158</v>
      </c>
      <c r="T140" s="75"/>
      <c r="U140" s="73" t="s">
        <v>158</v>
      </c>
      <c r="V140" s="75"/>
      <c r="W140" s="73" t="s">
        <v>158</v>
      </c>
      <c r="X140" s="75"/>
      <c r="Y140" s="73" t="s">
        <v>158</v>
      </c>
      <c r="Z140" s="37"/>
      <c r="AA140" s="38"/>
    </row>
    <row r="141" spans="1:27" ht="6" customHeight="1">
      <c r="A141" s="37"/>
      <c r="B141" s="72" t="str">
        <f>IF(M9=TRUE,"W"," ")</f>
        <v xml:space="preserve"> </v>
      </c>
      <c r="C141" s="73" t="s">
        <v>274</v>
      </c>
      <c r="D141" s="72"/>
      <c r="E141" s="73"/>
      <c r="F141" s="72"/>
      <c r="G141" s="73"/>
      <c r="H141" s="75"/>
      <c r="I141" s="73" t="s">
        <v>274</v>
      </c>
      <c r="J141" s="75"/>
      <c r="K141" s="73" t="s">
        <v>274</v>
      </c>
      <c r="L141" s="75"/>
      <c r="M141" s="73" t="s">
        <v>274</v>
      </c>
      <c r="N141" s="75"/>
      <c r="O141" s="73" t="s">
        <v>274</v>
      </c>
      <c r="P141" s="75"/>
      <c r="Q141" s="73" t="s">
        <v>274</v>
      </c>
      <c r="R141" s="75"/>
      <c r="S141" s="73" t="s">
        <v>274</v>
      </c>
      <c r="T141" s="75"/>
      <c r="U141" s="73" t="s">
        <v>274</v>
      </c>
      <c r="V141" s="75"/>
      <c r="W141" s="73" t="s">
        <v>274</v>
      </c>
      <c r="X141" s="75"/>
      <c r="Y141" s="73" t="s">
        <v>274</v>
      </c>
      <c r="Z141" s="37"/>
      <c r="AA141" s="38"/>
    </row>
    <row r="142" spans="1:27" ht="6" customHeight="1">
      <c r="A142" s="37"/>
      <c r="B142" s="72" t="str">
        <f>IF(M9=TRUE,"W"," ")</f>
        <v xml:space="preserve"> </v>
      </c>
      <c r="C142" s="73" t="s">
        <v>160</v>
      </c>
      <c r="D142" s="72"/>
      <c r="E142" s="73"/>
      <c r="F142" s="72"/>
      <c r="G142" s="73"/>
      <c r="H142" s="75"/>
      <c r="I142" s="73" t="s">
        <v>160</v>
      </c>
      <c r="J142" s="75"/>
      <c r="K142" s="73" t="s">
        <v>160</v>
      </c>
      <c r="L142" s="75"/>
      <c r="M142" s="73" t="s">
        <v>160</v>
      </c>
      <c r="N142" s="75"/>
      <c r="O142" s="73" t="s">
        <v>160</v>
      </c>
      <c r="P142" s="75"/>
      <c r="Q142" s="73" t="s">
        <v>160</v>
      </c>
      <c r="R142" s="75"/>
      <c r="S142" s="73" t="s">
        <v>160</v>
      </c>
      <c r="T142" s="75"/>
      <c r="U142" s="73" t="s">
        <v>160</v>
      </c>
      <c r="V142" s="75"/>
      <c r="W142" s="73" t="s">
        <v>160</v>
      </c>
      <c r="X142" s="75"/>
      <c r="Y142" s="73" t="s">
        <v>160</v>
      </c>
      <c r="Z142" s="37"/>
      <c r="AA142" s="38"/>
    </row>
    <row r="143" spans="1:27" ht="6" customHeight="1">
      <c r="A143" s="37"/>
      <c r="B143" s="72" t="str">
        <f>IF(O9=TRUE,"X"," ")</f>
        <v xml:space="preserve"> </v>
      </c>
      <c r="C143" s="73" t="s">
        <v>158</v>
      </c>
      <c r="D143" s="72"/>
      <c r="E143" s="73"/>
      <c r="F143" s="72"/>
      <c r="G143" s="73"/>
      <c r="H143" s="75"/>
      <c r="I143" s="73" t="s">
        <v>158</v>
      </c>
      <c r="J143" s="75"/>
      <c r="K143" s="73" t="s">
        <v>158</v>
      </c>
      <c r="L143" s="75"/>
      <c r="M143" s="73" t="s">
        <v>158</v>
      </c>
      <c r="N143" s="75"/>
      <c r="O143" s="73" t="s">
        <v>158</v>
      </c>
      <c r="P143" s="75"/>
      <c r="Q143" s="73" t="s">
        <v>158</v>
      </c>
      <c r="R143" s="75"/>
      <c r="S143" s="73" t="s">
        <v>158</v>
      </c>
      <c r="T143" s="75"/>
      <c r="U143" s="73" t="s">
        <v>158</v>
      </c>
      <c r="V143" s="75"/>
      <c r="W143" s="73" t="s">
        <v>158</v>
      </c>
      <c r="X143" s="75"/>
      <c r="Y143" s="73" t="s">
        <v>158</v>
      </c>
      <c r="Z143" s="37"/>
      <c r="AA143" s="38"/>
    </row>
    <row r="144" spans="1:27" ht="6" customHeight="1">
      <c r="A144" s="37"/>
      <c r="B144" s="72" t="str">
        <f>IF(O9=TRUE,"X"," ")</f>
        <v xml:space="preserve"> </v>
      </c>
      <c r="C144" s="73" t="s">
        <v>274</v>
      </c>
      <c r="D144" s="72"/>
      <c r="E144" s="73"/>
      <c r="F144" s="72"/>
      <c r="G144" s="73"/>
      <c r="H144" s="75"/>
      <c r="I144" s="73" t="s">
        <v>274</v>
      </c>
      <c r="J144" s="75"/>
      <c r="K144" s="73" t="s">
        <v>274</v>
      </c>
      <c r="L144" s="75"/>
      <c r="M144" s="73" t="s">
        <v>274</v>
      </c>
      <c r="N144" s="75"/>
      <c r="O144" s="73" t="s">
        <v>274</v>
      </c>
      <c r="P144" s="75"/>
      <c r="Q144" s="73" t="s">
        <v>274</v>
      </c>
      <c r="R144" s="75"/>
      <c r="S144" s="73" t="s">
        <v>274</v>
      </c>
      <c r="T144" s="75"/>
      <c r="U144" s="73" t="s">
        <v>274</v>
      </c>
      <c r="V144" s="75"/>
      <c r="W144" s="73" t="s">
        <v>274</v>
      </c>
      <c r="X144" s="75"/>
      <c r="Y144" s="73" t="s">
        <v>274</v>
      </c>
      <c r="Z144" s="37"/>
      <c r="AA144" s="38"/>
    </row>
    <row r="145" spans="1:27" ht="6" customHeight="1">
      <c r="A145" s="37"/>
      <c r="B145" s="72" t="str">
        <f>IF(O9=TRUE,"X"," ")</f>
        <v xml:space="preserve"> </v>
      </c>
      <c r="C145" s="73" t="s">
        <v>160</v>
      </c>
      <c r="D145" s="72"/>
      <c r="E145" s="73"/>
      <c r="F145" s="72"/>
      <c r="G145" s="73"/>
      <c r="H145" s="75"/>
      <c r="I145" s="73" t="s">
        <v>160</v>
      </c>
      <c r="J145" s="75"/>
      <c r="K145" s="73" t="s">
        <v>160</v>
      </c>
      <c r="L145" s="75"/>
      <c r="M145" s="73" t="s">
        <v>160</v>
      </c>
      <c r="N145" s="75"/>
      <c r="O145" s="73" t="s">
        <v>160</v>
      </c>
      <c r="P145" s="75"/>
      <c r="Q145" s="73" t="s">
        <v>160</v>
      </c>
      <c r="R145" s="75"/>
      <c r="S145" s="73" t="s">
        <v>160</v>
      </c>
      <c r="T145" s="75"/>
      <c r="U145" s="73" t="s">
        <v>160</v>
      </c>
      <c r="V145" s="75"/>
      <c r="W145" s="73" t="s">
        <v>160</v>
      </c>
      <c r="X145" s="75"/>
      <c r="Y145" s="73" t="s">
        <v>160</v>
      </c>
      <c r="Z145" s="37"/>
      <c r="AA145" s="38"/>
    </row>
    <row r="146" spans="1:27" ht="6" customHeight="1">
      <c r="A146" s="37"/>
      <c r="B146" s="72" t="str">
        <f>IF(Q9=TRUE,"Y"," ")</f>
        <v xml:space="preserve"> </v>
      </c>
      <c r="C146" s="73" t="s">
        <v>158</v>
      </c>
      <c r="D146" s="72"/>
      <c r="E146" s="73"/>
      <c r="F146" s="72"/>
      <c r="G146" s="73"/>
      <c r="H146" s="75"/>
      <c r="I146" s="73" t="s">
        <v>158</v>
      </c>
      <c r="J146" s="75"/>
      <c r="K146" s="73" t="s">
        <v>158</v>
      </c>
      <c r="L146" s="75"/>
      <c r="M146" s="73" t="s">
        <v>158</v>
      </c>
      <c r="N146" s="75"/>
      <c r="O146" s="73" t="s">
        <v>158</v>
      </c>
      <c r="P146" s="75"/>
      <c r="Q146" s="73" t="s">
        <v>158</v>
      </c>
      <c r="R146" s="75"/>
      <c r="S146" s="73" t="s">
        <v>158</v>
      </c>
      <c r="T146" s="75"/>
      <c r="U146" s="73" t="s">
        <v>158</v>
      </c>
      <c r="V146" s="75"/>
      <c r="W146" s="73" t="s">
        <v>158</v>
      </c>
      <c r="X146" s="75"/>
      <c r="Y146" s="73" t="s">
        <v>158</v>
      </c>
      <c r="Z146" s="37"/>
      <c r="AA146" s="38"/>
    </row>
    <row r="147" spans="1:27" ht="6" customHeight="1">
      <c r="A147" s="37"/>
      <c r="B147" s="72" t="str">
        <f>IF(Q9=TRUE,"Y"," ")</f>
        <v xml:space="preserve"> </v>
      </c>
      <c r="C147" s="73" t="s">
        <v>274</v>
      </c>
      <c r="D147" s="72"/>
      <c r="E147" s="73"/>
      <c r="F147" s="72"/>
      <c r="G147" s="73"/>
      <c r="H147" s="75"/>
      <c r="I147" s="73" t="s">
        <v>274</v>
      </c>
      <c r="J147" s="75"/>
      <c r="K147" s="73" t="s">
        <v>274</v>
      </c>
      <c r="L147" s="75"/>
      <c r="M147" s="73" t="s">
        <v>274</v>
      </c>
      <c r="N147" s="75"/>
      <c r="O147" s="73" t="s">
        <v>274</v>
      </c>
      <c r="P147" s="75"/>
      <c r="Q147" s="73" t="s">
        <v>274</v>
      </c>
      <c r="R147" s="75"/>
      <c r="S147" s="73" t="s">
        <v>274</v>
      </c>
      <c r="T147" s="75"/>
      <c r="U147" s="73" t="s">
        <v>274</v>
      </c>
      <c r="V147" s="75"/>
      <c r="W147" s="73" t="s">
        <v>274</v>
      </c>
      <c r="X147" s="75"/>
      <c r="Y147" s="73" t="s">
        <v>274</v>
      </c>
      <c r="Z147" s="37"/>
      <c r="AA147" s="38"/>
    </row>
    <row r="148" spans="1:27" ht="6" customHeight="1">
      <c r="A148" s="37"/>
      <c r="B148" s="72" t="str">
        <f>IF(Q9=TRUE,"Y"," ")</f>
        <v xml:space="preserve"> </v>
      </c>
      <c r="C148" s="73" t="s">
        <v>160</v>
      </c>
      <c r="D148" s="72"/>
      <c r="E148" s="73"/>
      <c r="F148" s="72"/>
      <c r="G148" s="73"/>
      <c r="H148" s="75"/>
      <c r="I148" s="73" t="s">
        <v>160</v>
      </c>
      <c r="J148" s="75"/>
      <c r="K148" s="73" t="s">
        <v>160</v>
      </c>
      <c r="L148" s="75"/>
      <c r="M148" s="73" t="s">
        <v>160</v>
      </c>
      <c r="N148" s="75"/>
      <c r="O148" s="73" t="s">
        <v>160</v>
      </c>
      <c r="P148" s="75"/>
      <c r="Q148" s="73" t="s">
        <v>160</v>
      </c>
      <c r="R148" s="75"/>
      <c r="S148" s="73" t="s">
        <v>160</v>
      </c>
      <c r="T148" s="75"/>
      <c r="U148" s="73" t="s">
        <v>160</v>
      </c>
      <c r="V148" s="75"/>
      <c r="W148" s="73" t="s">
        <v>160</v>
      </c>
      <c r="X148" s="75"/>
      <c r="Y148" s="73" t="s">
        <v>160</v>
      </c>
      <c r="Z148" s="37"/>
      <c r="AA148" s="38"/>
    </row>
    <row r="149" spans="1:27" ht="6" customHeight="1">
      <c r="A149" s="37"/>
      <c r="B149" s="72" t="str">
        <f>IF(S9=TRUE,"Z"," ")</f>
        <v xml:space="preserve"> </v>
      </c>
      <c r="C149" s="73" t="s">
        <v>158</v>
      </c>
      <c r="D149" s="72"/>
      <c r="E149" s="73"/>
      <c r="F149" s="72"/>
      <c r="G149" s="73"/>
      <c r="H149" s="75"/>
      <c r="I149" s="73" t="s">
        <v>158</v>
      </c>
      <c r="J149" s="75"/>
      <c r="K149" s="73" t="s">
        <v>158</v>
      </c>
      <c r="L149" s="75"/>
      <c r="M149" s="73" t="s">
        <v>158</v>
      </c>
      <c r="N149" s="75"/>
      <c r="O149" s="73" t="s">
        <v>158</v>
      </c>
      <c r="P149" s="75"/>
      <c r="Q149" s="73" t="s">
        <v>158</v>
      </c>
      <c r="R149" s="75"/>
      <c r="S149" s="73" t="s">
        <v>158</v>
      </c>
      <c r="T149" s="75"/>
      <c r="U149" s="73" t="s">
        <v>158</v>
      </c>
      <c r="V149" s="75"/>
      <c r="W149" s="73" t="s">
        <v>158</v>
      </c>
      <c r="X149" s="75"/>
      <c r="Y149" s="73" t="s">
        <v>158</v>
      </c>
      <c r="Z149" s="37"/>
      <c r="AA149" s="38"/>
    </row>
    <row r="150" spans="1:27" ht="6" customHeight="1">
      <c r="A150" s="37"/>
      <c r="B150" s="72" t="str">
        <f>IF(S9=TRUE,"Z"," ")</f>
        <v xml:space="preserve"> </v>
      </c>
      <c r="C150" s="73" t="s">
        <v>274</v>
      </c>
      <c r="D150" s="72"/>
      <c r="E150" s="73"/>
      <c r="F150" s="72"/>
      <c r="G150" s="73"/>
      <c r="H150" s="75"/>
      <c r="I150" s="73" t="s">
        <v>274</v>
      </c>
      <c r="J150" s="75"/>
      <c r="K150" s="73" t="s">
        <v>274</v>
      </c>
      <c r="L150" s="75"/>
      <c r="M150" s="73" t="s">
        <v>274</v>
      </c>
      <c r="N150" s="75"/>
      <c r="O150" s="73" t="s">
        <v>274</v>
      </c>
      <c r="P150" s="75"/>
      <c r="Q150" s="73" t="s">
        <v>274</v>
      </c>
      <c r="R150" s="75"/>
      <c r="S150" s="73" t="s">
        <v>274</v>
      </c>
      <c r="T150" s="75"/>
      <c r="U150" s="73" t="s">
        <v>274</v>
      </c>
      <c r="V150" s="75"/>
      <c r="W150" s="73" t="s">
        <v>274</v>
      </c>
      <c r="X150" s="75"/>
      <c r="Y150" s="73" t="s">
        <v>274</v>
      </c>
      <c r="Z150" s="37"/>
      <c r="AA150" s="38"/>
    </row>
    <row r="151" spans="1:27" ht="6" customHeight="1">
      <c r="A151" s="37"/>
      <c r="B151" s="72" t="str">
        <f>IF(S9=TRUE,"Z"," ")</f>
        <v xml:space="preserve"> </v>
      </c>
      <c r="C151" s="73" t="s">
        <v>160</v>
      </c>
      <c r="D151" s="72"/>
      <c r="E151" s="73"/>
      <c r="F151" s="72"/>
      <c r="G151" s="73"/>
      <c r="H151" s="75"/>
      <c r="I151" s="73" t="s">
        <v>160</v>
      </c>
      <c r="J151" s="75"/>
      <c r="K151" s="73" t="s">
        <v>160</v>
      </c>
      <c r="L151" s="75"/>
      <c r="M151" s="73" t="s">
        <v>160</v>
      </c>
      <c r="N151" s="75"/>
      <c r="O151" s="73" t="s">
        <v>160</v>
      </c>
      <c r="P151" s="75"/>
      <c r="Q151" s="73" t="s">
        <v>160</v>
      </c>
      <c r="R151" s="75"/>
      <c r="S151" s="73" t="s">
        <v>160</v>
      </c>
      <c r="T151" s="75"/>
      <c r="U151" s="73" t="s">
        <v>160</v>
      </c>
      <c r="V151" s="75"/>
      <c r="W151" s="73" t="s">
        <v>160</v>
      </c>
      <c r="X151" s="75"/>
      <c r="Y151" s="73" t="s">
        <v>160</v>
      </c>
      <c r="Z151" s="37"/>
      <c r="AA151" s="38"/>
    </row>
    <row r="152" spans="1:27" ht="6" customHeight="1">
      <c r="A152" s="37"/>
      <c r="B152" s="72" t="str">
        <f>IF(U9=TRUE,"Ⅰ"," ")</f>
        <v xml:space="preserve"> </v>
      </c>
      <c r="C152" s="73" t="s">
        <v>158</v>
      </c>
      <c r="D152" s="72"/>
      <c r="E152" s="73"/>
      <c r="F152" s="72"/>
      <c r="G152" s="73"/>
      <c r="H152" s="75"/>
      <c r="I152" s="73" t="s">
        <v>158</v>
      </c>
      <c r="J152" s="75"/>
      <c r="K152" s="73" t="s">
        <v>158</v>
      </c>
      <c r="L152" s="75"/>
      <c r="M152" s="73" t="s">
        <v>158</v>
      </c>
      <c r="N152" s="75"/>
      <c r="O152" s="73" t="s">
        <v>158</v>
      </c>
      <c r="P152" s="75"/>
      <c r="Q152" s="73" t="s">
        <v>158</v>
      </c>
      <c r="R152" s="75"/>
      <c r="S152" s="73" t="s">
        <v>158</v>
      </c>
      <c r="T152" s="75"/>
      <c r="U152" s="73" t="s">
        <v>158</v>
      </c>
      <c r="V152" s="75"/>
      <c r="W152" s="73" t="s">
        <v>158</v>
      </c>
      <c r="X152" s="75"/>
      <c r="Y152" s="73" t="s">
        <v>158</v>
      </c>
      <c r="Z152" s="37"/>
      <c r="AA152" s="38"/>
    </row>
    <row r="153" spans="1:27" ht="6" customHeight="1">
      <c r="A153" s="37"/>
      <c r="B153" s="72" t="str">
        <f>IF(U9=TRUE,"Ⅰ"," ")</f>
        <v xml:space="preserve"> </v>
      </c>
      <c r="C153" s="73" t="s">
        <v>274</v>
      </c>
      <c r="D153" s="72"/>
      <c r="E153" s="73"/>
      <c r="F153" s="72"/>
      <c r="G153" s="73"/>
      <c r="H153" s="75"/>
      <c r="I153" s="73" t="s">
        <v>274</v>
      </c>
      <c r="J153" s="75"/>
      <c r="K153" s="73" t="s">
        <v>274</v>
      </c>
      <c r="L153" s="75"/>
      <c r="M153" s="73" t="s">
        <v>274</v>
      </c>
      <c r="N153" s="75"/>
      <c r="O153" s="73" t="s">
        <v>274</v>
      </c>
      <c r="P153" s="75"/>
      <c r="Q153" s="73" t="s">
        <v>274</v>
      </c>
      <c r="R153" s="75"/>
      <c r="S153" s="73" t="s">
        <v>274</v>
      </c>
      <c r="T153" s="75"/>
      <c r="U153" s="73" t="s">
        <v>274</v>
      </c>
      <c r="V153" s="75"/>
      <c r="W153" s="73" t="s">
        <v>274</v>
      </c>
      <c r="X153" s="75"/>
      <c r="Y153" s="73" t="s">
        <v>274</v>
      </c>
      <c r="Z153" s="37"/>
      <c r="AA153" s="38"/>
    </row>
    <row r="154" spans="1:27" ht="6" customHeight="1">
      <c r="A154" s="37"/>
      <c r="B154" s="72" t="str">
        <f>IF(U9=TRUE,"Ⅰ"," ")</f>
        <v xml:space="preserve"> </v>
      </c>
      <c r="C154" s="73" t="s">
        <v>160</v>
      </c>
      <c r="D154" s="72"/>
      <c r="E154" s="73"/>
      <c r="F154" s="72"/>
      <c r="G154" s="73"/>
      <c r="H154" s="75"/>
      <c r="I154" s="73" t="s">
        <v>160</v>
      </c>
      <c r="J154" s="75"/>
      <c r="K154" s="73" t="s">
        <v>160</v>
      </c>
      <c r="L154" s="75"/>
      <c r="M154" s="73" t="s">
        <v>160</v>
      </c>
      <c r="N154" s="75"/>
      <c r="O154" s="73" t="s">
        <v>160</v>
      </c>
      <c r="P154" s="75"/>
      <c r="Q154" s="73" t="s">
        <v>160</v>
      </c>
      <c r="R154" s="75"/>
      <c r="S154" s="73" t="s">
        <v>160</v>
      </c>
      <c r="T154" s="75"/>
      <c r="U154" s="73" t="s">
        <v>160</v>
      </c>
      <c r="V154" s="75"/>
      <c r="W154" s="73" t="s">
        <v>160</v>
      </c>
      <c r="X154" s="75"/>
      <c r="Y154" s="73" t="s">
        <v>160</v>
      </c>
      <c r="Z154" s="37"/>
      <c r="AA154" s="38"/>
    </row>
    <row r="155" spans="1:27" ht="6" customHeight="1">
      <c r="A155" s="37"/>
      <c r="B155" s="72" t="str">
        <f>IF(W9=TRUE,"Ⅱ"," ")</f>
        <v xml:space="preserve"> </v>
      </c>
      <c r="C155" s="73" t="s">
        <v>158</v>
      </c>
      <c r="D155" s="72"/>
      <c r="E155" s="73"/>
      <c r="F155" s="72"/>
      <c r="G155" s="73"/>
      <c r="H155" s="75"/>
      <c r="I155" s="73" t="s">
        <v>158</v>
      </c>
      <c r="J155" s="75"/>
      <c r="K155" s="73" t="s">
        <v>158</v>
      </c>
      <c r="L155" s="75"/>
      <c r="M155" s="73" t="s">
        <v>158</v>
      </c>
      <c r="N155" s="75"/>
      <c r="O155" s="73" t="s">
        <v>158</v>
      </c>
      <c r="P155" s="75"/>
      <c r="Q155" s="73" t="s">
        <v>158</v>
      </c>
      <c r="R155" s="75"/>
      <c r="S155" s="73" t="s">
        <v>158</v>
      </c>
      <c r="T155" s="75"/>
      <c r="U155" s="73" t="s">
        <v>158</v>
      </c>
      <c r="V155" s="75"/>
      <c r="W155" s="73" t="s">
        <v>158</v>
      </c>
      <c r="X155" s="75"/>
      <c r="Y155" s="73" t="s">
        <v>158</v>
      </c>
      <c r="Z155" s="37"/>
      <c r="AA155" s="38"/>
    </row>
    <row r="156" spans="1:27" ht="6" customHeight="1">
      <c r="A156" s="37"/>
      <c r="B156" s="72" t="str">
        <f>IF(W9=TRUE,"Ⅱ"," ")</f>
        <v xml:space="preserve"> </v>
      </c>
      <c r="C156" s="73" t="s">
        <v>274</v>
      </c>
      <c r="D156" s="72"/>
      <c r="E156" s="73"/>
      <c r="F156" s="72"/>
      <c r="G156" s="73"/>
      <c r="H156" s="75"/>
      <c r="I156" s="73" t="s">
        <v>274</v>
      </c>
      <c r="J156" s="75"/>
      <c r="K156" s="73" t="s">
        <v>274</v>
      </c>
      <c r="L156" s="75"/>
      <c r="M156" s="73" t="s">
        <v>274</v>
      </c>
      <c r="N156" s="75"/>
      <c r="O156" s="73" t="s">
        <v>274</v>
      </c>
      <c r="P156" s="75"/>
      <c r="Q156" s="73" t="s">
        <v>274</v>
      </c>
      <c r="R156" s="75"/>
      <c r="S156" s="73" t="s">
        <v>274</v>
      </c>
      <c r="T156" s="75"/>
      <c r="U156" s="73" t="s">
        <v>274</v>
      </c>
      <c r="V156" s="75"/>
      <c r="W156" s="73" t="s">
        <v>274</v>
      </c>
      <c r="X156" s="75"/>
      <c r="Y156" s="73" t="s">
        <v>274</v>
      </c>
      <c r="Z156" s="37"/>
      <c r="AA156" s="38"/>
    </row>
    <row r="157" spans="1:27" ht="6" customHeight="1">
      <c r="A157" s="37"/>
      <c r="B157" s="72" t="str">
        <f>IF(W9=TRUE,"Ⅱ"," ")</f>
        <v xml:space="preserve"> </v>
      </c>
      <c r="C157" s="73" t="s">
        <v>160</v>
      </c>
      <c r="D157" s="72"/>
      <c r="E157" s="73"/>
      <c r="F157" s="72"/>
      <c r="G157" s="73"/>
      <c r="H157" s="75"/>
      <c r="I157" s="73" t="s">
        <v>160</v>
      </c>
      <c r="J157" s="75"/>
      <c r="K157" s="73" t="s">
        <v>160</v>
      </c>
      <c r="L157" s="75"/>
      <c r="M157" s="73" t="s">
        <v>160</v>
      </c>
      <c r="N157" s="75"/>
      <c r="O157" s="73" t="s">
        <v>160</v>
      </c>
      <c r="P157" s="75"/>
      <c r="Q157" s="73" t="s">
        <v>160</v>
      </c>
      <c r="R157" s="75"/>
      <c r="S157" s="73" t="s">
        <v>160</v>
      </c>
      <c r="T157" s="75"/>
      <c r="U157" s="73" t="s">
        <v>160</v>
      </c>
      <c r="V157" s="75"/>
      <c r="W157" s="73" t="s">
        <v>160</v>
      </c>
      <c r="X157" s="75"/>
      <c r="Y157" s="73" t="s">
        <v>160</v>
      </c>
      <c r="Z157" s="37"/>
      <c r="AA157" s="38"/>
    </row>
    <row r="158" spans="1:27" ht="6" customHeight="1">
      <c r="A158" s="37"/>
      <c r="B158" s="72" t="str">
        <f>IF(W9=TRUE,"Ⅲ"," ")</f>
        <v xml:space="preserve"> </v>
      </c>
      <c r="C158" s="73" t="s">
        <v>158</v>
      </c>
      <c r="D158" s="72"/>
      <c r="E158" s="73"/>
      <c r="F158" s="72"/>
      <c r="G158" s="73"/>
      <c r="H158" s="75"/>
      <c r="I158" s="73" t="s">
        <v>158</v>
      </c>
      <c r="J158" s="75"/>
      <c r="K158" s="73" t="s">
        <v>158</v>
      </c>
      <c r="L158" s="75"/>
      <c r="M158" s="73" t="s">
        <v>158</v>
      </c>
      <c r="N158" s="75"/>
      <c r="O158" s="73" t="s">
        <v>158</v>
      </c>
      <c r="P158" s="75"/>
      <c r="Q158" s="73" t="s">
        <v>158</v>
      </c>
      <c r="R158" s="75"/>
      <c r="S158" s="73" t="s">
        <v>158</v>
      </c>
      <c r="T158" s="75"/>
      <c r="U158" s="73" t="s">
        <v>158</v>
      </c>
      <c r="V158" s="75"/>
      <c r="W158" s="73" t="s">
        <v>158</v>
      </c>
      <c r="X158" s="75"/>
      <c r="Y158" s="73" t="s">
        <v>158</v>
      </c>
      <c r="Z158" s="37"/>
      <c r="AA158" s="38"/>
    </row>
    <row r="159" spans="1:27" ht="6" customHeight="1">
      <c r="A159" s="37"/>
      <c r="B159" s="72" t="str">
        <f>IF(W9=TRUE,"Ⅲ"," ")</f>
        <v xml:space="preserve"> </v>
      </c>
      <c r="C159" s="73" t="s">
        <v>274</v>
      </c>
      <c r="D159" s="72"/>
      <c r="E159" s="73"/>
      <c r="F159" s="72"/>
      <c r="G159" s="73"/>
      <c r="H159" s="75"/>
      <c r="I159" s="73" t="s">
        <v>274</v>
      </c>
      <c r="J159" s="75"/>
      <c r="K159" s="73" t="s">
        <v>274</v>
      </c>
      <c r="L159" s="75"/>
      <c r="M159" s="73" t="s">
        <v>274</v>
      </c>
      <c r="N159" s="75"/>
      <c r="O159" s="73" t="s">
        <v>274</v>
      </c>
      <c r="P159" s="75"/>
      <c r="Q159" s="73" t="s">
        <v>274</v>
      </c>
      <c r="R159" s="75"/>
      <c r="S159" s="73" t="s">
        <v>274</v>
      </c>
      <c r="T159" s="75"/>
      <c r="U159" s="73" t="s">
        <v>274</v>
      </c>
      <c r="V159" s="75"/>
      <c r="W159" s="73" t="s">
        <v>274</v>
      </c>
      <c r="X159" s="75"/>
      <c r="Y159" s="73" t="s">
        <v>274</v>
      </c>
      <c r="Z159" s="37"/>
      <c r="AA159" s="38"/>
    </row>
    <row r="160" spans="1:27" ht="6" customHeight="1">
      <c r="A160" s="37"/>
      <c r="B160" s="72" t="str">
        <f>IF(W9=TRUE,"Ⅲ"," ")</f>
        <v xml:space="preserve"> </v>
      </c>
      <c r="C160" s="73" t="s">
        <v>160</v>
      </c>
      <c r="D160" s="72"/>
      <c r="E160" s="73"/>
      <c r="F160" s="72"/>
      <c r="G160" s="73"/>
      <c r="H160" s="75"/>
      <c r="I160" s="73" t="s">
        <v>160</v>
      </c>
      <c r="J160" s="75"/>
      <c r="K160" s="73" t="s">
        <v>160</v>
      </c>
      <c r="L160" s="75"/>
      <c r="M160" s="73" t="s">
        <v>160</v>
      </c>
      <c r="N160" s="75"/>
      <c r="O160" s="73" t="s">
        <v>160</v>
      </c>
      <c r="P160" s="75"/>
      <c r="Q160" s="73" t="s">
        <v>160</v>
      </c>
      <c r="R160" s="75"/>
      <c r="S160" s="73" t="s">
        <v>160</v>
      </c>
      <c r="T160" s="75"/>
      <c r="U160" s="73" t="s">
        <v>160</v>
      </c>
      <c r="V160" s="75"/>
      <c r="W160" s="73" t="s">
        <v>160</v>
      </c>
      <c r="X160" s="75"/>
      <c r="Y160" s="73" t="s">
        <v>160</v>
      </c>
      <c r="Z160" s="37"/>
      <c r="AA160" s="38"/>
    </row>
    <row r="161" spans="1:27" ht="6" customHeight="1">
      <c r="A161" s="37"/>
      <c r="B161" s="72" t="str">
        <f>IF(W9=TRUE,"Ⅳ"," ")</f>
        <v xml:space="preserve"> </v>
      </c>
      <c r="C161" s="73" t="s">
        <v>158</v>
      </c>
      <c r="D161" s="72"/>
      <c r="E161" s="73"/>
      <c r="F161" s="72"/>
      <c r="G161" s="73"/>
      <c r="H161" s="75"/>
      <c r="I161" s="73" t="s">
        <v>158</v>
      </c>
      <c r="J161" s="75"/>
      <c r="K161" s="73" t="s">
        <v>158</v>
      </c>
      <c r="L161" s="75"/>
      <c r="M161" s="73" t="s">
        <v>158</v>
      </c>
      <c r="N161" s="75"/>
      <c r="O161" s="73" t="s">
        <v>158</v>
      </c>
      <c r="P161" s="75"/>
      <c r="Q161" s="73" t="s">
        <v>158</v>
      </c>
      <c r="R161" s="75"/>
      <c r="S161" s="73" t="s">
        <v>158</v>
      </c>
      <c r="T161" s="75"/>
      <c r="U161" s="73" t="s">
        <v>158</v>
      </c>
      <c r="V161" s="75"/>
      <c r="W161" s="73" t="s">
        <v>158</v>
      </c>
      <c r="X161" s="75"/>
      <c r="Y161" s="73" t="s">
        <v>158</v>
      </c>
      <c r="Z161" s="37"/>
      <c r="AA161" s="38"/>
    </row>
    <row r="162" spans="1:27" ht="6" customHeight="1">
      <c r="A162" s="37"/>
      <c r="B162" s="72" t="str">
        <f>IF(W9=TRUE,"Ⅳ"," ")</f>
        <v xml:space="preserve"> </v>
      </c>
      <c r="C162" s="73" t="s">
        <v>274</v>
      </c>
      <c r="D162" s="72"/>
      <c r="E162" s="73"/>
      <c r="F162" s="72"/>
      <c r="G162" s="73"/>
      <c r="H162" s="75"/>
      <c r="I162" s="73" t="s">
        <v>274</v>
      </c>
      <c r="J162" s="75"/>
      <c r="K162" s="73" t="s">
        <v>274</v>
      </c>
      <c r="L162" s="75"/>
      <c r="M162" s="73" t="s">
        <v>274</v>
      </c>
      <c r="N162" s="75"/>
      <c r="O162" s="73" t="s">
        <v>274</v>
      </c>
      <c r="P162" s="75"/>
      <c r="Q162" s="73" t="s">
        <v>274</v>
      </c>
      <c r="R162" s="75"/>
      <c r="S162" s="73" t="s">
        <v>274</v>
      </c>
      <c r="T162" s="75"/>
      <c r="U162" s="73" t="s">
        <v>274</v>
      </c>
      <c r="V162" s="75"/>
      <c r="W162" s="73" t="s">
        <v>274</v>
      </c>
      <c r="X162" s="75"/>
      <c r="Y162" s="73" t="s">
        <v>274</v>
      </c>
      <c r="Z162" s="37"/>
      <c r="AA162" s="38"/>
    </row>
    <row r="163" spans="1:27" ht="6" customHeight="1">
      <c r="A163" s="37"/>
      <c r="B163" s="72" t="str">
        <f>IF(W9=TRUE,"Ⅳ"," ")</f>
        <v xml:space="preserve"> </v>
      </c>
      <c r="C163" s="73" t="s">
        <v>160</v>
      </c>
      <c r="D163" s="72"/>
      <c r="E163" s="73"/>
      <c r="F163" s="72"/>
      <c r="G163" s="73"/>
      <c r="H163" s="75"/>
      <c r="I163" s="73" t="s">
        <v>160</v>
      </c>
      <c r="J163" s="75"/>
      <c r="K163" s="73" t="s">
        <v>160</v>
      </c>
      <c r="L163" s="75"/>
      <c r="M163" s="73" t="s">
        <v>160</v>
      </c>
      <c r="N163" s="75"/>
      <c r="O163" s="73" t="s">
        <v>160</v>
      </c>
      <c r="P163" s="75"/>
      <c r="Q163" s="73" t="s">
        <v>160</v>
      </c>
      <c r="R163" s="75"/>
      <c r="S163" s="73" t="s">
        <v>160</v>
      </c>
      <c r="T163" s="75"/>
      <c r="U163" s="73" t="s">
        <v>160</v>
      </c>
      <c r="V163" s="75"/>
      <c r="W163" s="73" t="s">
        <v>160</v>
      </c>
      <c r="X163" s="75"/>
      <c r="Y163" s="73" t="s">
        <v>160</v>
      </c>
      <c r="Z163" s="37"/>
      <c r="AA163" s="38"/>
    </row>
    <row r="164" spans="1:27" ht="6" customHeight="1">
      <c r="A164" s="37"/>
      <c r="B164" s="72"/>
      <c r="C164" s="74"/>
      <c r="D164" s="72"/>
      <c r="E164" s="73"/>
      <c r="F164" s="72"/>
      <c r="G164" s="73"/>
      <c r="H164" s="75"/>
      <c r="I164" s="73" t="s">
        <v>158</v>
      </c>
      <c r="J164" s="75"/>
      <c r="K164" s="73" t="s">
        <v>158</v>
      </c>
      <c r="L164" s="75"/>
      <c r="M164" s="73" t="s">
        <v>158</v>
      </c>
      <c r="N164" s="75"/>
      <c r="O164" s="73" t="s">
        <v>158</v>
      </c>
      <c r="P164" s="75"/>
      <c r="Q164" s="73" t="s">
        <v>158</v>
      </c>
      <c r="R164" s="75"/>
      <c r="S164" s="73" t="s">
        <v>158</v>
      </c>
      <c r="T164" s="75"/>
      <c r="U164" s="73" t="s">
        <v>158</v>
      </c>
      <c r="V164" s="75"/>
      <c r="W164" s="73" t="s">
        <v>158</v>
      </c>
      <c r="X164" s="75"/>
      <c r="Y164" s="73" t="s">
        <v>158</v>
      </c>
      <c r="Z164" s="37"/>
      <c r="AA164" s="38"/>
    </row>
    <row r="165" spans="1:27" ht="6" customHeight="1">
      <c r="A165" s="37"/>
      <c r="B165" s="72"/>
      <c r="C165" s="74"/>
      <c r="D165" s="72"/>
      <c r="E165" s="73"/>
      <c r="F165" s="72"/>
      <c r="G165" s="73"/>
      <c r="H165" s="75"/>
      <c r="I165" s="73" t="s">
        <v>0</v>
      </c>
      <c r="J165" s="75"/>
      <c r="K165" s="73" t="s">
        <v>0</v>
      </c>
      <c r="L165" s="75"/>
      <c r="M165" s="73" t="s">
        <v>0</v>
      </c>
      <c r="N165" s="75"/>
      <c r="O165" s="73" t="s">
        <v>0</v>
      </c>
      <c r="P165" s="75"/>
      <c r="Q165" s="73" t="s">
        <v>0</v>
      </c>
      <c r="R165" s="75"/>
      <c r="S165" s="73" t="s">
        <v>0</v>
      </c>
      <c r="T165" s="75"/>
      <c r="U165" s="73" t="s">
        <v>0</v>
      </c>
      <c r="V165" s="75"/>
      <c r="W165" s="73" t="s">
        <v>0</v>
      </c>
      <c r="X165" s="75"/>
      <c r="Y165" s="73" t="s">
        <v>0</v>
      </c>
      <c r="Z165" s="37"/>
      <c r="AA165" s="38"/>
    </row>
    <row r="166" spans="1:27" ht="6" customHeight="1">
      <c r="A166" s="37"/>
      <c r="B166" s="72"/>
      <c r="C166" s="74"/>
      <c r="D166" s="72"/>
      <c r="E166" s="73"/>
      <c r="F166" s="72"/>
      <c r="G166" s="73"/>
      <c r="H166" s="75"/>
      <c r="I166" s="73" t="s">
        <v>160</v>
      </c>
      <c r="J166" s="75"/>
      <c r="K166" s="73" t="s">
        <v>160</v>
      </c>
      <c r="L166" s="75"/>
      <c r="M166" s="73" t="s">
        <v>160</v>
      </c>
      <c r="N166" s="75"/>
      <c r="O166" s="73" t="s">
        <v>160</v>
      </c>
      <c r="P166" s="75"/>
      <c r="Q166" s="73" t="s">
        <v>160</v>
      </c>
      <c r="R166" s="75"/>
      <c r="S166" s="73" t="s">
        <v>160</v>
      </c>
      <c r="T166" s="75"/>
      <c r="U166" s="73" t="s">
        <v>160</v>
      </c>
      <c r="V166" s="75"/>
      <c r="W166" s="73" t="s">
        <v>160</v>
      </c>
      <c r="X166" s="75"/>
      <c r="Y166" s="73" t="s">
        <v>160</v>
      </c>
      <c r="Z166" s="37"/>
      <c r="AA166" s="38"/>
    </row>
    <row r="167" spans="1:27" ht="6" customHeight="1">
      <c r="A167" s="37"/>
      <c r="B167" s="72"/>
      <c r="C167" s="74"/>
      <c r="D167" s="72"/>
      <c r="E167" s="73"/>
      <c r="F167" s="72"/>
      <c r="G167" s="73"/>
      <c r="H167" s="75"/>
      <c r="I167" s="73" t="s">
        <v>158</v>
      </c>
      <c r="J167" s="75"/>
      <c r="K167" s="73" t="s">
        <v>158</v>
      </c>
      <c r="L167" s="75"/>
      <c r="M167" s="73" t="s">
        <v>158</v>
      </c>
      <c r="N167" s="75"/>
      <c r="O167" s="73" t="s">
        <v>158</v>
      </c>
      <c r="P167" s="75"/>
      <c r="Q167" s="73" t="s">
        <v>158</v>
      </c>
      <c r="R167" s="75"/>
      <c r="S167" s="73" t="s">
        <v>158</v>
      </c>
      <c r="T167" s="75"/>
      <c r="U167" s="73" t="s">
        <v>158</v>
      </c>
      <c r="V167" s="75"/>
      <c r="W167" s="73" t="s">
        <v>158</v>
      </c>
      <c r="X167" s="75"/>
      <c r="Y167" s="73" t="s">
        <v>158</v>
      </c>
      <c r="Z167" s="37"/>
      <c r="AA167" s="38"/>
    </row>
    <row r="168" spans="1:27" ht="6" customHeight="1">
      <c r="A168" s="37"/>
      <c r="B168" s="72"/>
      <c r="C168" s="74"/>
      <c r="D168" s="72"/>
      <c r="E168" s="73"/>
      <c r="F168" s="72"/>
      <c r="G168" s="73"/>
      <c r="H168" s="75"/>
      <c r="I168" s="73" t="s">
        <v>0</v>
      </c>
      <c r="J168" s="75"/>
      <c r="K168" s="73" t="s">
        <v>0</v>
      </c>
      <c r="L168" s="75"/>
      <c r="M168" s="73" t="s">
        <v>0</v>
      </c>
      <c r="N168" s="75"/>
      <c r="O168" s="73" t="s">
        <v>0</v>
      </c>
      <c r="P168" s="75"/>
      <c r="Q168" s="73" t="s">
        <v>0</v>
      </c>
      <c r="R168" s="75"/>
      <c r="S168" s="73" t="s">
        <v>0</v>
      </c>
      <c r="T168" s="75"/>
      <c r="U168" s="73" t="s">
        <v>0</v>
      </c>
      <c r="V168" s="75"/>
      <c r="W168" s="73" t="s">
        <v>0</v>
      </c>
      <c r="X168" s="75"/>
      <c r="Y168" s="73" t="s">
        <v>0</v>
      </c>
      <c r="Z168" s="37"/>
      <c r="AA168" s="38"/>
    </row>
    <row r="169" spans="1:27" ht="6" customHeight="1">
      <c r="A169" s="37"/>
      <c r="B169" s="72"/>
      <c r="C169" s="74"/>
      <c r="D169" s="72"/>
      <c r="E169" s="73"/>
      <c r="F169" s="72"/>
      <c r="G169" s="73"/>
      <c r="H169" s="75"/>
      <c r="I169" s="73" t="s">
        <v>160</v>
      </c>
      <c r="J169" s="75"/>
      <c r="K169" s="73" t="s">
        <v>160</v>
      </c>
      <c r="L169" s="75"/>
      <c r="M169" s="73" t="s">
        <v>160</v>
      </c>
      <c r="N169" s="75"/>
      <c r="O169" s="73" t="s">
        <v>160</v>
      </c>
      <c r="P169" s="75"/>
      <c r="Q169" s="73" t="s">
        <v>160</v>
      </c>
      <c r="R169" s="75"/>
      <c r="S169" s="73" t="s">
        <v>160</v>
      </c>
      <c r="T169" s="75"/>
      <c r="U169" s="73" t="s">
        <v>160</v>
      </c>
      <c r="V169" s="75"/>
      <c r="W169" s="73" t="s">
        <v>160</v>
      </c>
      <c r="X169" s="75"/>
      <c r="Y169" s="73" t="s">
        <v>160</v>
      </c>
      <c r="Z169" s="37"/>
      <c r="AA169" s="38"/>
    </row>
    <row r="170" spans="1:27" ht="6" customHeight="1">
      <c r="A170" s="37"/>
      <c r="B170" s="72"/>
      <c r="C170" s="74"/>
      <c r="D170" s="72"/>
      <c r="E170" s="73"/>
      <c r="F170" s="72"/>
      <c r="G170" s="73"/>
      <c r="H170" s="75"/>
      <c r="I170" s="73" t="s">
        <v>158</v>
      </c>
      <c r="J170" s="75"/>
      <c r="K170" s="73" t="s">
        <v>158</v>
      </c>
      <c r="L170" s="75"/>
      <c r="M170" s="73" t="s">
        <v>158</v>
      </c>
      <c r="N170" s="75"/>
      <c r="O170" s="73" t="s">
        <v>158</v>
      </c>
      <c r="P170" s="75"/>
      <c r="Q170" s="73" t="s">
        <v>158</v>
      </c>
      <c r="R170" s="75"/>
      <c r="S170" s="73" t="s">
        <v>158</v>
      </c>
      <c r="T170" s="75"/>
      <c r="U170" s="73" t="s">
        <v>158</v>
      </c>
      <c r="V170" s="75"/>
      <c r="W170" s="73" t="s">
        <v>158</v>
      </c>
      <c r="X170" s="75"/>
      <c r="Y170" s="73" t="s">
        <v>158</v>
      </c>
      <c r="Z170" s="37"/>
      <c r="AA170" s="38"/>
    </row>
    <row r="171" spans="1:27" ht="6" customHeight="1">
      <c r="A171" s="37"/>
      <c r="B171" s="72"/>
      <c r="C171" s="74"/>
      <c r="D171" s="72"/>
      <c r="E171" s="73"/>
      <c r="F171" s="72"/>
      <c r="G171" s="73"/>
      <c r="H171" s="75"/>
      <c r="I171" s="73" t="s">
        <v>0</v>
      </c>
      <c r="J171" s="75"/>
      <c r="K171" s="73" t="s">
        <v>0</v>
      </c>
      <c r="L171" s="75"/>
      <c r="M171" s="73" t="s">
        <v>0</v>
      </c>
      <c r="N171" s="75"/>
      <c r="O171" s="73" t="s">
        <v>0</v>
      </c>
      <c r="P171" s="75"/>
      <c r="Q171" s="73" t="s">
        <v>0</v>
      </c>
      <c r="R171" s="75"/>
      <c r="S171" s="73" t="s">
        <v>0</v>
      </c>
      <c r="T171" s="75"/>
      <c r="U171" s="73" t="s">
        <v>0</v>
      </c>
      <c r="V171" s="75"/>
      <c r="W171" s="73" t="s">
        <v>0</v>
      </c>
      <c r="X171" s="75"/>
      <c r="Y171" s="73" t="s">
        <v>0</v>
      </c>
      <c r="Z171" s="37"/>
      <c r="AA171" s="38"/>
    </row>
    <row r="172" spans="1:27" ht="6" customHeight="1">
      <c r="A172" s="37"/>
      <c r="B172" s="72"/>
      <c r="C172" s="74"/>
      <c r="D172" s="72"/>
      <c r="E172" s="73"/>
      <c r="F172" s="72"/>
      <c r="G172" s="73"/>
      <c r="H172" s="75"/>
      <c r="I172" s="73" t="s">
        <v>160</v>
      </c>
      <c r="J172" s="75"/>
      <c r="K172" s="73" t="s">
        <v>160</v>
      </c>
      <c r="L172" s="75"/>
      <c r="M172" s="73" t="s">
        <v>160</v>
      </c>
      <c r="N172" s="75"/>
      <c r="O172" s="73" t="s">
        <v>160</v>
      </c>
      <c r="P172" s="75"/>
      <c r="Q172" s="73" t="s">
        <v>160</v>
      </c>
      <c r="R172" s="75"/>
      <c r="S172" s="73" t="s">
        <v>160</v>
      </c>
      <c r="T172" s="75"/>
      <c r="U172" s="73" t="s">
        <v>160</v>
      </c>
      <c r="V172" s="75"/>
      <c r="W172" s="73" t="s">
        <v>160</v>
      </c>
      <c r="X172" s="75"/>
      <c r="Y172" s="73" t="s">
        <v>160</v>
      </c>
      <c r="Z172" s="37"/>
      <c r="AA172" s="38"/>
    </row>
    <row r="173" spans="1:27" ht="6" customHeight="1">
      <c r="A173" s="37"/>
      <c r="B173" s="72"/>
      <c r="C173" s="74"/>
      <c r="D173" s="72"/>
      <c r="E173" s="73"/>
      <c r="F173" s="72"/>
      <c r="G173" s="73"/>
      <c r="H173" s="75"/>
      <c r="I173" s="73" t="s">
        <v>158</v>
      </c>
      <c r="J173" s="75"/>
      <c r="K173" s="73" t="s">
        <v>158</v>
      </c>
      <c r="L173" s="75"/>
      <c r="M173" s="73" t="s">
        <v>158</v>
      </c>
      <c r="N173" s="75"/>
      <c r="O173" s="73" t="s">
        <v>158</v>
      </c>
      <c r="P173" s="75"/>
      <c r="Q173" s="73" t="s">
        <v>158</v>
      </c>
      <c r="R173" s="75"/>
      <c r="S173" s="73" t="s">
        <v>158</v>
      </c>
      <c r="T173" s="75"/>
      <c r="U173" s="73" t="s">
        <v>158</v>
      </c>
      <c r="V173" s="75"/>
      <c r="W173" s="73" t="s">
        <v>158</v>
      </c>
      <c r="X173" s="75"/>
      <c r="Y173" s="73" t="s">
        <v>158</v>
      </c>
      <c r="Z173" s="37"/>
      <c r="AA173" s="38"/>
    </row>
    <row r="174" spans="1:27" ht="6" customHeight="1">
      <c r="A174" s="37"/>
      <c r="B174" s="72"/>
      <c r="C174" s="74"/>
      <c r="D174" s="72"/>
      <c r="E174" s="73"/>
      <c r="F174" s="72"/>
      <c r="G174" s="73"/>
      <c r="H174" s="75"/>
      <c r="I174" s="73" t="s">
        <v>0</v>
      </c>
      <c r="J174" s="75"/>
      <c r="K174" s="73" t="s">
        <v>0</v>
      </c>
      <c r="L174" s="75"/>
      <c r="M174" s="73" t="s">
        <v>0</v>
      </c>
      <c r="N174" s="75"/>
      <c r="O174" s="73" t="s">
        <v>0</v>
      </c>
      <c r="P174" s="75"/>
      <c r="Q174" s="73" t="s">
        <v>0</v>
      </c>
      <c r="R174" s="75"/>
      <c r="S174" s="73" t="s">
        <v>0</v>
      </c>
      <c r="T174" s="75"/>
      <c r="U174" s="73" t="s">
        <v>0</v>
      </c>
      <c r="V174" s="75"/>
      <c r="W174" s="73" t="s">
        <v>0</v>
      </c>
      <c r="X174" s="75"/>
      <c r="Y174" s="73" t="s">
        <v>0</v>
      </c>
      <c r="Z174" s="37"/>
      <c r="AA174" s="38"/>
    </row>
    <row r="175" spans="1:27" ht="6" customHeight="1">
      <c r="A175" s="37"/>
      <c r="B175" s="72"/>
      <c r="C175" s="74"/>
      <c r="D175" s="72"/>
      <c r="E175" s="73"/>
      <c r="F175" s="72"/>
      <c r="G175" s="73"/>
      <c r="H175" s="75"/>
      <c r="I175" s="73" t="s">
        <v>160</v>
      </c>
      <c r="J175" s="75"/>
      <c r="K175" s="73" t="s">
        <v>160</v>
      </c>
      <c r="L175" s="75"/>
      <c r="M175" s="73" t="s">
        <v>160</v>
      </c>
      <c r="N175" s="75"/>
      <c r="O175" s="73" t="s">
        <v>160</v>
      </c>
      <c r="P175" s="75"/>
      <c r="Q175" s="73" t="s">
        <v>160</v>
      </c>
      <c r="R175" s="75"/>
      <c r="S175" s="73" t="s">
        <v>160</v>
      </c>
      <c r="T175" s="75"/>
      <c r="U175" s="73" t="s">
        <v>160</v>
      </c>
      <c r="V175" s="75"/>
      <c r="W175" s="73" t="s">
        <v>160</v>
      </c>
      <c r="X175" s="75"/>
      <c r="Y175" s="73" t="s">
        <v>160</v>
      </c>
      <c r="Z175" s="37"/>
      <c r="AA175" s="38"/>
    </row>
    <row r="176" spans="1:27" ht="6" customHeight="1">
      <c r="A176" s="37"/>
      <c r="B176" s="72"/>
      <c r="C176" s="74"/>
      <c r="D176" s="72"/>
      <c r="E176" s="73"/>
      <c r="F176" s="75"/>
      <c r="G176" s="73"/>
      <c r="H176" s="75"/>
      <c r="I176" s="73" t="s">
        <v>158</v>
      </c>
      <c r="J176" s="75"/>
      <c r="K176" s="73" t="s">
        <v>158</v>
      </c>
      <c r="L176" s="75"/>
      <c r="M176" s="73" t="s">
        <v>158</v>
      </c>
      <c r="N176" s="75"/>
      <c r="O176" s="73" t="s">
        <v>158</v>
      </c>
      <c r="P176" s="75"/>
      <c r="Q176" s="73" t="s">
        <v>158</v>
      </c>
      <c r="R176" s="75"/>
      <c r="S176" s="73" t="s">
        <v>158</v>
      </c>
      <c r="T176" s="75"/>
      <c r="U176" s="73" t="s">
        <v>158</v>
      </c>
      <c r="V176" s="75"/>
      <c r="W176" s="73" t="s">
        <v>158</v>
      </c>
      <c r="X176" s="75"/>
      <c r="Y176" s="73" t="s">
        <v>158</v>
      </c>
      <c r="Z176" s="37"/>
      <c r="AA176" s="38"/>
    </row>
    <row r="177" spans="1:27" ht="6" customHeight="1">
      <c r="A177" s="37"/>
      <c r="B177" s="72"/>
      <c r="C177" s="74"/>
      <c r="D177" s="72"/>
      <c r="E177" s="73"/>
      <c r="F177" s="75"/>
      <c r="G177" s="73"/>
      <c r="H177" s="75"/>
      <c r="I177" s="73" t="s">
        <v>0</v>
      </c>
      <c r="J177" s="75"/>
      <c r="K177" s="73" t="s">
        <v>0</v>
      </c>
      <c r="L177" s="75"/>
      <c r="M177" s="73" t="s">
        <v>0</v>
      </c>
      <c r="N177" s="75"/>
      <c r="O177" s="73" t="s">
        <v>0</v>
      </c>
      <c r="P177" s="75"/>
      <c r="Q177" s="73" t="s">
        <v>0</v>
      </c>
      <c r="R177" s="75"/>
      <c r="S177" s="73" t="s">
        <v>0</v>
      </c>
      <c r="T177" s="75"/>
      <c r="U177" s="73" t="s">
        <v>0</v>
      </c>
      <c r="V177" s="75"/>
      <c r="W177" s="73" t="s">
        <v>0</v>
      </c>
      <c r="X177" s="75"/>
      <c r="Y177" s="73" t="s">
        <v>0</v>
      </c>
      <c r="Z177" s="37"/>
      <c r="AA177" s="38"/>
    </row>
    <row r="178" spans="1:27" ht="6" customHeight="1">
      <c r="A178" s="37"/>
      <c r="B178" s="72"/>
      <c r="C178" s="74"/>
      <c r="D178" s="72"/>
      <c r="E178" s="73"/>
      <c r="F178" s="75"/>
      <c r="G178" s="73"/>
      <c r="H178" s="75"/>
      <c r="I178" s="73" t="s">
        <v>160</v>
      </c>
      <c r="J178" s="75"/>
      <c r="K178" s="73" t="s">
        <v>160</v>
      </c>
      <c r="L178" s="75"/>
      <c r="M178" s="73" t="s">
        <v>160</v>
      </c>
      <c r="N178" s="75"/>
      <c r="O178" s="73" t="s">
        <v>160</v>
      </c>
      <c r="P178" s="75"/>
      <c r="Q178" s="73" t="s">
        <v>160</v>
      </c>
      <c r="R178" s="75"/>
      <c r="S178" s="73" t="s">
        <v>160</v>
      </c>
      <c r="T178" s="75"/>
      <c r="U178" s="73" t="s">
        <v>160</v>
      </c>
      <c r="V178" s="75"/>
      <c r="W178" s="73" t="s">
        <v>160</v>
      </c>
      <c r="X178" s="75"/>
      <c r="Y178" s="73" t="s">
        <v>160</v>
      </c>
      <c r="Z178" s="37"/>
      <c r="AA178" s="38"/>
    </row>
    <row r="179" spans="1:27" ht="6" customHeight="1">
      <c r="A179" s="37"/>
      <c r="B179" s="72"/>
      <c r="C179" s="74"/>
      <c r="D179" s="72"/>
      <c r="E179" s="73"/>
      <c r="F179" s="75"/>
      <c r="G179" s="73"/>
      <c r="H179" s="75"/>
      <c r="I179" s="73" t="s">
        <v>158</v>
      </c>
      <c r="J179" s="75"/>
      <c r="K179" s="73" t="s">
        <v>158</v>
      </c>
      <c r="L179" s="75"/>
      <c r="M179" s="73" t="s">
        <v>158</v>
      </c>
      <c r="N179" s="75"/>
      <c r="O179" s="73" t="s">
        <v>158</v>
      </c>
      <c r="P179" s="75"/>
      <c r="Q179" s="73" t="s">
        <v>158</v>
      </c>
      <c r="R179" s="75"/>
      <c r="S179" s="73" t="s">
        <v>158</v>
      </c>
      <c r="T179" s="75"/>
      <c r="U179" s="73" t="s">
        <v>158</v>
      </c>
      <c r="V179" s="75"/>
      <c r="W179" s="73" t="s">
        <v>158</v>
      </c>
      <c r="X179" s="75"/>
      <c r="Y179" s="73" t="s">
        <v>158</v>
      </c>
      <c r="Z179" s="37"/>
      <c r="AA179" s="38"/>
    </row>
    <row r="180" spans="1:27" ht="6" customHeight="1">
      <c r="A180" s="37"/>
      <c r="B180" s="72"/>
      <c r="C180" s="74"/>
      <c r="D180" s="72"/>
      <c r="E180" s="73"/>
      <c r="F180" s="75"/>
      <c r="G180" s="73"/>
      <c r="H180" s="75"/>
      <c r="I180" s="73" t="s">
        <v>0</v>
      </c>
      <c r="J180" s="75"/>
      <c r="K180" s="73" t="s">
        <v>0</v>
      </c>
      <c r="L180" s="75"/>
      <c r="M180" s="73" t="s">
        <v>0</v>
      </c>
      <c r="N180" s="75"/>
      <c r="O180" s="73" t="s">
        <v>0</v>
      </c>
      <c r="P180" s="75"/>
      <c r="Q180" s="73" t="s">
        <v>0</v>
      </c>
      <c r="R180" s="75"/>
      <c r="S180" s="73" t="s">
        <v>0</v>
      </c>
      <c r="T180" s="75"/>
      <c r="U180" s="73" t="s">
        <v>0</v>
      </c>
      <c r="V180" s="75"/>
      <c r="W180" s="73" t="s">
        <v>0</v>
      </c>
      <c r="X180" s="75"/>
      <c r="Y180" s="73" t="s">
        <v>0</v>
      </c>
      <c r="Z180" s="37"/>
      <c r="AA180" s="38"/>
    </row>
    <row r="181" spans="1:27" ht="6" customHeight="1">
      <c r="A181" s="37"/>
      <c r="B181" s="72"/>
      <c r="C181" s="74"/>
      <c r="D181" s="72"/>
      <c r="E181" s="73"/>
      <c r="F181" s="75"/>
      <c r="G181" s="73"/>
      <c r="H181" s="75"/>
      <c r="I181" s="73" t="s">
        <v>160</v>
      </c>
      <c r="J181" s="75"/>
      <c r="K181" s="73" t="s">
        <v>160</v>
      </c>
      <c r="L181" s="75"/>
      <c r="M181" s="73" t="s">
        <v>160</v>
      </c>
      <c r="N181" s="75"/>
      <c r="O181" s="73" t="s">
        <v>160</v>
      </c>
      <c r="P181" s="75"/>
      <c r="Q181" s="73" t="s">
        <v>160</v>
      </c>
      <c r="R181" s="75"/>
      <c r="S181" s="73" t="s">
        <v>160</v>
      </c>
      <c r="T181" s="75"/>
      <c r="U181" s="73" t="s">
        <v>160</v>
      </c>
      <c r="V181" s="75"/>
      <c r="W181" s="73" t="s">
        <v>160</v>
      </c>
      <c r="X181" s="75"/>
      <c r="Y181" s="73" t="s">
        <v>160</v>
      </c>
      <c r="Z181" s="37"/>
      <c r="AA181" s="38"/>
    </row>
    <row r="182" spans="1:27" ht="6" customHeight="1">
      <c r="A182" s="37"/>
      <c r="B182" s="72"/>
      <c r="C182" s="74"/>
      <c r="D182" s="72"/>
      <c r="E182" s="73"/>
      <c r="F182" s="75"/>
      <c r="G182" s="73"/>
      <c r="H182" s="75"/>
      <c r="I182" s="73" t="s">
        <v>158</v>
      </c>
      <c r="J182" s="75"/>
      <c r="K182" s="73" t="s">
        <v>158</v>
      </c>
      <c r="L182" s="75"/>
      <c r="M182" s="73" t="s">
        <v>158</v>
      </c>
      <c r="N182" s="75"/>
      <c r="O182" s="73" t="s">
        <v>158</v>
      </c>
      <c r="P182" s="75"/>
      <c r="Q182" s="73" t="s">
        <v>158</v>
      </c>
      <c r="R182" s="75"/>
      <c r="S182" s="73" t="s">
        <v>158</v>
      </c>
      <c r="T182" s="75"/>
      <c r="U182" s="73" t="s">
        <v>158</v>
      </c>
      <c r="V182" s="75"/>
      <c r="W182" s="73" t="s">
        <v>158</v>
      </c>
      <c r="X182" s="75"/>
      <c r="Y182" s="73" t="s">
        <v>158</v>
      </c>
      <c r="Z182" s="37"/>
      <c r="AA182" s="38"/>
    </row>
    <row r="183" spans="1:27" ht="6" customHeight="1">
      <c r="A183" s="37"/>
      <c r="B183" s="72"/>
      <c r="C183" s="74"/>
      <c r="D183" s="72"/>
      <c r="E183" s="73"/>
      <c r="F183" s="75"/>
      <c r="G183" s="73"/>
      <c r="H183" s="75"/>
      <c r="I183" s="73" t="s">
        <v>0</v>
      </c>
      <c r="J183" s="75"/>
      <c r="K183" s="73" t="s">
        <v>0</v>
      </c>
      <c r="L183" s="75"/>
      <c r="M183" s="73" t="s">
        <v>0</v>
      </c>
      <c r="N183" s="75"/>
      <c r="O183" s="73" t="s">
        <v>0</v>
      </c>
      <c r="P183" s="75"/>
      <c r="Q183" s="73" t="s">
        <v>0</v>
      </c>
      <c r="R183" s="75"/>
      <c r="S183" s="73" t="s">
        <v>0</v>
      </c>
      <c r="T183" s="75"/>
      <c r="U183" s="73" t="s">
        <v>0</v>
      </c>
      <c r="V183" s="75"/>
      <c r="W183" s="73" t="s">
        <v>0</v>
      </c>
      <c r="X183" s="75"/>
      <c r="Y183" s="73" t="s">
        <v>0</v>
      </c>
      <c r="Z183" s="37"/>
      <c r="AA183" s="38"/>
    </row>
    <row r="184" spans="1:27" ht="6" customHeight="1">
      <c r="A184" s="37"/>
      <c r="B184" s="72"/>
      <c r="C184" s="74"/>
      <c r="D184" s="72"/>
      <c r="E184" s="73"/>
      <c r="F184" s="75"/>
      <c r="G184" s="73"/>
      <c r="H184" s="75"/>
      <c r="I184" s="73" t="s">
        <v>160</v>
      </c>
      <c r="J184" s="75"/>
      <c r="K184" s="73" t="s">
        <v>160</v>
      </c>
      <c r="L184" s="75"/>
      <c r="M184" s="73" t="s">
        <v>160</v>
      </c>
      <c r="N184" s="75"/>
      <c r="O184" s="73" t="s">
        <v>160</v>
      </c>
      <c r="P184" s="75"/>
      <c r="Q184" s="73" t="s">
        <v>160</v>
      </c>
      <c r="R184" s="75"/>
      <c r="S184" s="73" t="s">
        <v>160</v>
      </c>
      <c r="T184" s="75"/>
      <c r="U184" s="73" t="s">
        <v>160</v>
      </c>
      <c r="V184" s="75"/>
      <c r="W184" s="73" t="s">
        <v>160</v>
      </c>
      <c r="X184" s="75"/>
      <c r="Y184" s="73" t="s">
        <v>160</v>
      </c>
      <c r="Z184" s="37"/>
      <c r="AA184" s="38"/>
    </row>
    <row r="185" spans="1:27" ht="6" customHeight="1">
      <c r="A185" s="37"/>
      <c r="B185" s="72"/>
      <c r="C185" s="74"/>
      <c r="D185" s="72"/>
      <c r="E185" s="73"/>
      <c r="F185" s="75"/>
      <c r="G185" s="73"/>
      <c r="H185" s="75"/>
      <c r="I185" s="73" t="s">
        <v>158</v>
      </c>
      <c r="J185" s="75"/>
      <c r="K185" s="73" t="s">
        <v>158</v>
      </c>
      <c r="L185" s="75"/>
      <c r="M185" s="73" t="s">
        <v>158</v>
      </c>
      <c r="N185" s="75"/>
      <c r="O185" s="73" t="s">
        <v>158</v>
      </c>
      <c r="P185" s="75"/>
      <c r="Q185" s="73" t="s">
        <v>158</v>
      </c>
      <c r="R185" s="75"/>
      <c r="S185" s="73" t="s">
        <v>158</v>
      </c>
      <c r="T185" s="75"/>
      <c r="U185" s="73" t="s">
        <v>158</v>
      </c>
      <c r="V185" s="75"/>
      <c r="W185" s="73" t="s">
        <v>158</v>
      </c>
      <c r="X185" s="75"/>
      <c r="Y185" s="73" t="s">
        <v>158</v>
      </c>
      <c r="Z185" s="37"/>
      <c r="AA185" s="38"/>
    </row>
    <row r="186" spans="1:27" ht="6" customHeight="1">
      <c r="A186" s="37"/>
      <c r="B186" s="72"/>
      <c r="C186" s="74"/>
      <c r="D186" s="72"/>
      <c r="E186" s="73"/>
      <c r="F186" s="75"/>
      <c r="G186" s="73"/>
      <c r="H186" s="75"/>
      <c r="I186" s="73" t="s">
        <v>0</v>
      </c>
      <c r="J186" s="75"/>
      <c r="K186" s="73" t="s">
        <v>0</v>
      </c>
      <c r="L186" s="75"/>
      <c r="M186" s="73" t="s">
        <v>0</v>
      </c>
      <c r="N186" s="75"/>
      <c r="O186" s="73" t="s">
        <v>0</v>
      </c>
      <c r="P186" s="75"/>
      <c r="Q186" s="73" t="s">
        <v>0</v>
      </c>
      <c r="R186" s="75"/>
      <c r="S186" s="73" t="s">
        <v>0</v>
      </c>
      <c r="T186" s="75"/>
      <c r="U186" s="73" t="s">
        <v>0</v>
      </c>
      <c r="V186" s="75"/>
      <c r="W186" s="73" t="s">
        <v>0</v>
      </c>
      <c r="X186" s="75"/>
      <c r="Y186" s="73" t="s">
        <v>0</v>
      </c>
      <c r="Z186" s="37"/>
      <c r="AA186" s="38"/>
    </row>
    <row r="187" spans="1:27" ht="6" customHeight="1">
      <c r="A187" s="37"/>
      <c r="B187" s="72"/>
      <c r="C187" s="74"/>
      <c r="D187" s="72"/>
      <c r="E187" s="73"/>
      <c r="F187" s="75"/>
      <c r="G187" s="73"/>
      <c r="H187" s="75"/>
      <c r="I187" s="73" t="s">
        <v>160</v>
      </c>
      <c r="J187" s="75"/>
      <c r="K187" s="73" t="s">
        <v>160</v>
      </c>
      <c r="L187" s="75"/>
      <c r="M187" s="73" t="s">
        <v>160</v>
      </c>
      <c r="N187" s="75"/>
      <c r="O187" s="73" t="s">
        <v>160</v>
      </c>
      <c r="P187" s="75"/>
      <c r="Q187" s="73" t="s">
        <v>160</v>
      </c>
      <c r="R187" s="75"/>
      <c r="S187" s="73" t="s">
        <v>160</v>
      </c>
      <c r="T187" s="75"/>
      <c r="U187" s="73" t="s">
        <v>160</v>
      </c>
      <c r="V187" s="75"/>
      <c r="W187" s="73" t="s">
        <v>160</v>
      </c>
      <c r="X187" s="75"/>
      <c r="Y187" s="73" t="s">
        <v>160</v>
      </c>
      <c r="Z187" s="37"/>
      <c r="AA187" s="38"/>
    </row>
    <row r="188" spans="1:27" ht="6" customHeight="1">
      <c r="A188" s="37"/>
      <c r="B188" s="72"/>
      <c r="C188" s="74"/>
      <c r="D188" s="72"/>
      <c r="E188" s="73"/>
      <c r="F188" s="75"/>
      <c r="G188" s="73"/>
      <c r="H188" s="75"/>
      <c r="I188" s="73" t="s">
        <v>158</v>
      </c>
      <c r="J188" s="75"/>
      <c r="K188" s="73" t="s">
        <v>158</v>
      </c>
      <c r="L188" s="75"/>
      <c r="M188" s="73" t="s">
        <v>158</v>
      </c>
      <c r="N188" s="75"/>
      <c r="O188" s="73" t="s">
        <v>158</v>
      </c>
      <c r="P188" s="75"/>
      <c r="Q188" s="73" t="s">
        <v>158</v>
      </c>
      <c r="R188" s="75"/>
      <c r="S188" s="73" t="s">
        <v>158</v>
      </c>
      <c r="T188" s="75"/>
      <c r="U188" s="73" t="s">
        <v>158</v>
      </c>
      <c r="V188" s="75"/>
      <c r="W188" s="73" t="s">
        <v>158</v>
      </c>
      <c r="X188" s="75"/>
      <c r="Y188" s="73" t="s">
        <v>158</v>
      </c>
      <c r="Z188" s="37"/>
      <c r="AA188" s="38"/>
    </row>
    <row r="189" spans="1:27" ht="6" customHeight="1">
      <c r="A189" s="37"/>
      <c r="B189" s="72"/>
      <c r="C189" s="74"/>
      <c r="D189" s="72"/>
      <c r="E189" s="73"/>
      <c r="F189" s="75"/>
      <c r="G189" s="73"/>
      <c r="H189" s="75"/>
      <c r="I189" s="73" t="s">
        <v>0</v>
      </c>
      <c r="J189" s="75"/>
      <c r="K189" s="73" t="s">
        <v>0</v>
      </c>
      <c r="L189" s="75"/>
      <c r="M189" s="73" t="s">
        <v>0</v>
      </c>
      <c r="N189" s="75"/>
      <c r="O189" s="73" t="s">
        <v>0</v>
      </c>
      <c r="P189" s="75"/>
      <c r="Q189" s="73" t="s">
        <v>0</v>
      </c>
      <c r="R189" s="75"/>
      <c r="S189" s="73" t="s">
        <v>0</v>
      </c>
      <c r="T189" s="75"/>
      <c r="U189" s="73" t="s">
        <v>0</v>
      </c>
      <c r="V189" s="75"/>
      <c r="W189" s="73" t="s">
        <v>0</v>
      </c>
      <c r="X189" s="75"/>
      <c r="Y189" s="73" t="s">
        <v>0</v>
      </c>
      <c r="Z189" s="37"/>
      <c r="AA189" s="38"/>
    </row>
    <row r="190" spans="1:27" ht="6" customHeight="1">
      <c r="A190" s="37"/>
      <c r="B190" s="72"/>
      <c r="C190" s="74"/>
      <c r="D190" s="72"/>
      <c r="E190" s="73"/>
      <c r="F190" s="75"/>
      <c r="G190" s="73"/>
      <c r="H190" s="75"/>
      <c r="I190" s="73" t="s">
        <v>160</v>
      </c>
      <c r="J190" s="75"/>
      <c r="K190" s="73" t="s">
        <v>160</v>
      </c>
      <c r="L190" s="75"/>
      <c r="M190" s="73" t="s">
        <v>160</v>
      </c>
      <c r="N190" s="75"/>
      <c r="O190" s="73" t="s">
        <v>160</v>
      </c>
      <c r="P190" s="75"/>
      <c r="Q190" s="73" t="s">
        <v>160</v>
      </c>
      <c r="R190" s="75"/>
      <c r="S190" s="73" t="s">
        <v>160</v>
      </c>
      <c r="T190" s="75"/>
      <c r="U190" s="73" t="s">
        <v>160</v>
      </c>
      <c r="V190" s="75"/>
      <c r="W190" s="73" t="s">
        <v>160</v>
      </c>
      <c r="X190" s="75"/>
      <c r="Y190" s="73" t="s">
        <v>160</v>
      </c>
      <c r="Z190" s="37"/>
      <c r="AA190" s="38"/>
    </row>
    <row r="191" spans="1:27" ht="6" customHeight="1">
      <c r="A191" s="37"/>
      <c r="B191" s="72"/>
      <c r="C191" s="74"/>
      <c r="D191" s="72"/>
      <c r="E191" s="73"/>
      <c r="F191" s="75"/>
      <c r="G191" s="73"/>
      <c r="H191" s="75"/>
      <c r="I191" s="73" t="s">
        <v>158</v>
      </c>
      <c r="J191" s="75"/>
      <c r="K191" s="73" t="s">
        <v>158</v>
      </c>
      <c r="L191" s="75"/>
      <c r="M191" s="73" t="s">
        <v>158</v>
      </c>
      <c r="N191" s="75"/>
      <c r="O191" s="73" t="s">
        <v>158</v>
      </c>
      <c r="P191" s="75"/>
      <c r="Q191" s="73" t="s">
        <v>158</v>
      </c>
      <c r="R191" s="75"/>
      <c r="S191" s="73" t="s">
        <v>158</v>
      </c>
      <c r="T191" s="75"/>
      <c r="U191" s="73" t="s">
        <v>158</v>
      </c>
      <c r="V191" s="75"/>
      <c r="W191" s="73" t="s">
        <v>158</v>
      </c>
      <c r="X191" s="75"/>
      <c r="Y191" s="73" t="s">
        <v>158</v>
      </c>
      <c r="Z191" s="37"/>
      <c r="AA191" s="38"/>
    </row>
    <row r="192" spans="1:27" ht="6" customHeight="1">
      <c r="A192" s="37"/>
      <c r="B192" s="72"/>
      <c r="C192" s="74"/>
      <c r="D192" s="72"/>
      <c r="E192" s="73"/>
      <c r="F192" s="75"/>
      <c r="G192" s="73"/>
      <c r="H192" s="75"/>
      <c r="I192" s="73" t="s">
        <v>0</v>
      </c>
      <c r="J192" s="75"/>
      <c r="K192" s="73" t="s">
        <v>0</v>
      </c>
      <c r="L192" s="75"/>
      <c r="M192" s="73" t="s">
        <v>0</v>
      </c>
      <c r="N192" s="75"/>
      <c r="O192" s="73" t="s">
        <v>0</v>
      </c>
      <c r="P192" s="75"/>
      <c r="Q192" s="73" t="s">
        <v>0</v>
      </c>
      <c r="R192" s="75"/>
      <c r="S192" s="73" t="s">
        <v>0</v>
      </c>
      <c r="T192" s="75"/>
      <c r="U192" s="73" t="s">
        <v>0</v>
      </c>
      <c r="V192" s="75"/>
      <c r="W192" s="73" t="s">
        <v>0</v>
      </c>
      <c r="X192" s="75"/>
      <c r="Y192" s="73" t="s">
        <v>0</v>
      </c>
      <c r="Z192" s="37"/>
      <c r="AA192" s="38"/>
    </row>
    <row r="193" spans="1:27" ht="6" customHeight="1" thickBot="1">
      <c r="A193" s="37"/>
      <c r="B193" s="76"/>
      <c r="C193" s="77"/>
      <c r="D193" s="76"/>
      <c r="E193" s="78"/>
      <c r="F193" s="79"/>
      <c r="G193" s="78"/>
      <c r="H193" s="79"/>
      <c r="I193" s="78" t="s">
        <v>160</v>
      </c>
      <c r="J193" s="79"/>
      <c r="K193" s="78" t="s">
        <v>160</v>
      </c>
      <c r="L193" s="79"/>
      <c r="M193" s="78" t="s">
        <v>160</v>
      </c>
      <c r="N193" s="79"/>
      <c r="O193" s="78" t="s">
        <v>160</v>
      </c>
      <c r="P193" s="79"/>
      <c r="Q193" s="78" t="s">
        <v>160</v>
      </c>
      <c r="R193" s="79"/>
      <c r="S193" s="78" t="s">
        <v>160</v>
      </c>
      <c r="T193" s="79"/>
      <c r="U193" s="78" t="s">
        <v>160</v>
      </c>
      <c r="V193" s="79"/>
      <c r="W193" s="78" t="s">
        <v>160</v>
      </c>
      <c r="X193" s="79"/>
      <c r="Y193" s="78" t="s">
        <v>160</v>
      </c>
      <c r="Z193" s="37"/>
      <c r="AA193" s="38"/>
    </row>
  </sheetData>
  <sheetProtection algorithmName="SHA-512" hashValue="dvInkte7ym5DL/Td9CaxWaaoXifwgvbC+CbBMfuKyXDV3O4vGMIpKhVus3mTwsRJfiJlAAc1kzP1hT6w4Wy3wg==" saltValue="/FN6Ank2MqdTaTm7wRalzw==" spinCount="100000" sheet="1" objects="1" scenarios="1"/>
  <mergeCells count="159">
    <mergeCell ref="A2:AA3"/>
    <mergeCell ref="V60:V62"/>
    <mergeCell ref="W60:Z62"/>
    <mergeCell ref="V57:V59"/>
    <mergeCell ref="W57:Z59"/>
    <mergeCell ref="B60:B62"/>
    <mergeCell ref="C60:F62"/>
    <mergeCell ref="G60:G62"/>
    <mergeCell ref="A34:G34"/>
    <mergeCell ref="A35:G35"/>
    <mergeCell ref="A36:G36"/>
    <mergeCell ref="A37:G39"/>
    <mergeCell ref="A8:G10"/>
    <mergeCell ref="A5:G5"/>
    <mergeCell ref="A6:G6"/>
    <mergeCell ref="A7:G7"/>
    <mergeCell ref="B57:B59"/>
    <mergeCell ref="C57:F59"/>
    <mergeCell ref="G57:G59"/>
    <mergeCell ref="H57:K59"/>
    <mergeCell ref="L57:L59"/>
    <mergeCell ref="M57:P59"/>
    <mergeCell ref="B51:B53"/>
    <mergeCell ref="C51:F53"/>
    <mergeCell ref="A11:AA11"/>
    <mergeCell ref="B54:B56"/>
    <mergeCell ref="C54:F56"/>
    <mergeCell ref="G54:G56"/>
    <mergeCell ref="H54:K56"/>
    <mergeCell ref="L54:L56"/>
    <mergeCell ref="M54:P56"/>
    <mergeCell ref="Q54:Q56"/>
    <mergeCell ref="R54:U56"/>
    <mergeCell ref="A41:AA41"/>
    <mergeCell ref="W54:Z56"/>
    <mergeCell ref="V54:V56"/>
    <mergeCell ref="Q51:Q53"/>
    <mergeCell ref="R51:U53"/>
    <mergeCell ref="V51:V53"/>
    <mergeCell ref="G48:G50"/>
    <mergeCell ref="H48:K50"/>
    <mergeCell ref="L48:L50"/>
    <mergeCell ref="M48:P50"/>
    <mergeCell ref="G24:G26"/>
    <mergeCell ref="Q48:Q50"/>
    <mergeCell ref="R48:U50"/>
    <mergeCell ref="V48:V50"/>
    <mergeCell ref="A31:AA32"/>
    <mergeCell ref="H60:K62"/>
    <mergeCell ref="L60:L62"/>
    <mergeCell ref="M60:P62"/>
    <mergeCell ref="Q60:Q62"/>
    <mergeCell ref="R60:U62"/>
    <mergeCell ref="Q57:Q59"/>
    <mergeCell ref="R57:U59"/>
    <mergeCell ref="G51:G53"/>
    <mergeCell ref="H51:K53"/>
    <mergeCell ref="L51:L53"/>
    <mergeCell ref="M51:P53"/>
    <mergeCell ref="Q42:Q44"/>
    <mergeCell ref="R42:U44"/>
    <mergeCell ref="M27:P29"/>
    <mergeCell ref="Q27:Q29"/>
    <mergeCell ref="R27:U29"/>
    <mergeCell ref="V27:V29"/>
    <mergeCell ref="A33:AA33"/>
    <mergeCell ref="H34:AA35"/>
    <mergeCell ref="W27:Z29"/>
    <mergeCell ref="B42:B44"/>
    <mergeCell ref="C42:F44"/>
    <mergeCell ref="G42:G44"/>
    <mergeCell ref="H42:K44"/>
    <mergeCell ref="L42:L44"/>
    <mergeCell ref="M42:P44"/>
    <mergeCell ref="V42:V44"/>
    <mergeCell ref="H24:K26"/>
    <mergeCell ref="L24:L26"/>
    <mergeCell ref="B27:B29"/>
    <mergeCell ref="C27:F29"/>
    <mergeCell ref="G27:G29"/>
    <mergeCell ref="H27:K29"/>
    <mergeCell ref="L27:L29"/>
    <mergeCell ref="W18:Z20"/>
    <mergeCell ref="B21:B23"/>
    <mergeCell ref="C21:F23"/>
    <mergeCell ref="G21:G23"/>
    <mergeCell ref="H21:K23"/>
    <mergeCell ref="L21:L23"/>
    <mergeCell ref="Q21:Q23"/>
    <mergeCell ref="R21:U23"/>
    <mergeCell ref="V21:V23"/>
    <mergeCell ref="W21:Z23"/>
    <mergeCell ref="M24:P26"/>
    <mergeCell ref="Q24:Q26"/>
    <mergeCell ref="R24:U26"/>
    <mergeCell ref="V24:V26"/>
    <mergeCell ref="W24:Z26"/>
    <mergeCell ref="B24:B26"/>
    <mergeCell ref="C24:F26"/>
    <mergeCell ref="Q12:Q14"/>
    <mergeCell ref="R12:U14"/>
    <mergeCell ref="C18:F20"/>
    <mergeCell ref="G18:G20"/>
    <mergeCell ref="H18:K20"/>
    <mergeCell ref="L18:L20"/>
    <mergeCell ref="B12:B14"/>
    <mergeCell ref="C12:F14"/>
    <mergeCell ref="G12:G14"/>
    <mergeCell ref="B15:B17"/>
    <mergeCell ref="C15:F17"/>
    <mergeCell ref="G15:G17"/>
    <mergeCell ref="V15:V17"/>
    <mergeCell ref="Q18:Q20"/>
    <mergeCell ref="R18:U20"/>
    <mergeCell ref="V18:V20"/>
    <mergeCell ref="M21:P23"/>
    <mergeCell ref="W15:Z17"/>
    <mergeCell ref="A4:AA4"/>
    <mergeCell ref="R72:S72"/>
    <mergeCell ref="H5:AA6"/>
    <mergeCell ref="B72:C72"/>
    <mergeCell ref="D72:E72"/>
    <mergeCell ref="F72:G72"/>
    <mergeCell ref="V12:V14"/>
    <mergeCell ref="W12:Z14"/>
    <mergeCell ref="H15:K17"/>
    <mergeCell ref="L15:L17"/>
    <mergeCell ref="M15:P17"/>
    <mergeCell ref="Q15:Q17"/>
    <mergeCell ref="R15:U17"/>
    <mergeCell ref="M18:P20"/>
    <mergeCell ref="B18:B20"/>
    <mergeCell ref="H12:K14"/>
    <mergeCell ref="L12:L14"/>
    <mergeCell ref="M12:P14"/>
    <mergeCell ref="V72:W72"/>
    <mergeCell ref="X72:Y72"/>
    <mergeCell ref="P72:Q72"/>
    <mergeCell ref="W42:Z44"/>
    <mergeCell ref="W45:Z47"/>
    <mergeCell ref="W48:Z50"/>
    <mergeCell ref="W51:Z53"/>
    <mergeCell ref="B70:Y71"/>
    <mergeCell ref="T72:U72"/>
    <mergeCell ref="H72:I72"/>
    <mergeCell ref="J72:K72"/>
    <mergeCell ref="L72:M72"/>
    <mergeCell ref="N72:O72"/>
    <mergeCell ref="B45:B47"/>
    <mergeCell ref="C45:F47"/>
    <mergeCell ref="G45:G47"/>
    <mergeCell ref="H45:K47"/>
    <mergeCell ref="L45:L47"/>
    <mergeCell ref="M45:P47"/>
    <mergeCell ref="Q45:Q47"/>
    <mergeCell ref="R45:U47"/>
    <mergeCell ref="V45:V47"/>
    <mergeCell ref="B48:B50"/>
    <mergeCell ref="C48:F50"/>
  </mergeCells>
  <phoneticPr fontId="1"/>
  <pageMargins left="0.51181102362204722" right="0.31496062992125984" top="0.74803149606299213" bottom="0.55118110236220474" header="0.31496062992125984" footer="0.31496062992125984"/>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5158" r:id="rId4" name="Check Box 38">
              <controlPr locked="0" defaultSize="0" autoFill="0" autoLine="0" autoPict="0">
                <anchor moveWithCells="1">
                  <from>
                    <xdr:col>7</xdr:col>
                    <xdr:colOff>9525</xdr:colOff>
                    <xdr:row>5</xdr:row>
                    <xdr:rowOff>171450</xdr:rowOff>
                  </from>
                  <to>
                    <xdr:col>8</xdr:col>
                    <xdr:colOff>76200</xdr:colOff>
                    <xdr:row>7</xdr:row>
                    <xdr:rowOff>0</xdr:rowOff>
                  </to>
                </anchor>
              </controlPr>
            </control>
          </mc:Choice>
        </mc:AlternateContent>
        <mc:AlternateContent xmlns:mc="http://schemas.openxmlformats.org/markup-compatibility/2006">
          <mc:Choice Requires="x14">
            <control shapeId="5159" r:id="rId5" name="Check Box 39">
              <controlPr locked="0" defaultSize="0" autoFill="0" autoLine="0" autoPict="0">
                <anchor moveWithCells="1">
                  <from>
                    <xdr:col>9</xdr:col>
                    <xdr:colOff>38100</xdr:colOff>
                    <xdr:row>6</xdr:row>
                    <xdr:rowOff>28575</xdr:rowOff>
                  </from>
                  <to>
                    <xdr:col>10</xdr:col>
                    <xdr:colOff>133350</xdr:colOff>
                    <xdr:row>7</xdr:row>
                    <xdr:rowOff>0</xdr:rowOff>
                  </to>
                </anchor>
              </controlPr>
            </control>
          </mc:Choice>
        </mc:AlternateContent>
        <mc:AlternateContent xmlns:mc="http://schemas.openxmlformats.org/markup-compatibility/2006">
          <mc:Choice Requires="x14">
            <control shapeId="5160" r:id="rId6" name="Check Box 40">
              <controlPr locked="0" defaultSize="0" autoFill="0" autoLine="0" autoPict="0">
                <anchor moveWithCells="1">
                  <from>
                    <xdr:col>11</xdr:col>
                    <xdr:colOff>19050</xdr:colOff>
                    <xdr:row>6</xdr:row>
                    <xdr:rowOff>19050</xdr:rowOff>
                  </from>
                  <to>
                    <xdr:col>12</xdr:col>
                    <xdr:colOff>66675</xdr:colOff>
                    <xdr:row>7</xdr:row>
                    <xdr:rowOff>0</xdr:rowOff>
                  </to>
                </anchor>
              </controlPr>
            </control>
          </mc:Choice>
        </mc:AlternateContent>
        <mc:AlternateContent xmlns:mc="http://schemas.openxmlformats.org/markup-compatibility/2006">
          <mc:Choice Requires="x14">
            <control shapeId="5161" r:id="rId7" name="Check Box 41">
              <controlPr locked="0" defaultSize="0" autoFill="0" autoLine="0" autoPict="0">
                <anchor moveWithCells="1">
                  <from>
                    <xdr:col>13</xdr:col>
                    <xdr:colOff>9525</xdr:colOff>
                    <xdr:row>6</xdr:row>
                    <xdr:rowOff>28575</xdr:rowOff>
                  </from>
                  <to>
                    <xdr:col>14</xdr:col>
                    <xdr:colOff>57150</xdr:colOff>
                    <xdr:row>7</xdr:row>
                    <xdr:rowOff>9525</xdr:rowOff>
                  </to>
                </anchor>
              </controlPr>
            </control>
          </mc:Choice>
        </mc:AlternateContent>
        <mc:AlternateContent xmlns:mc="http://schemas.openxmlformats.org/markup-compatibility/2006">
          <mc:Choice Requires="x14">
            <control shapeId="5162" r:id="rId8" name="Check Box 42">
              <controlPr locked="0" defaultSize="0" autoFill="0" autoLine="0" autoPict="0">
                <anchor moveWithCells="1">
                  <from>
                    <xdr:col>15</xdr:col>
                    <xdr:colOff>9525</xdr:colOff>
                    <xdr:row>6</xdr:row>
                    <xdr:rowOff>19050</xdr:rowOff>
                  </from>
                  <to>
                    <xdr:col>16</xdr:col>
                    <xdr:colOff>57150</xdr:colOff>
                    <xdr:row>7</xdr:row>
                    <xdr:rowOff>0</xdr:rowOff>
                  </to>
                </anchor>
              </controlPr>
            </control>
          </mc:Choice>
        </mc:AlternateContent>
        <mc:AlternateContent xmlns:mc="http://schemas.openxmlformats.org/markup-compatibility/2006">
          <mc:Choice Requires="x14">
            <control shapeId="5163" r:id="rId9" name="Check Box 43">
              <controlPr locked="0" defaultSize="0" autoFill="0" autoLine="0" autoPict="0">
                <anchor moveWithCells="1">
                  <from>
                    <xdr:col>16</xdr:col>
                    <xdr:colOff>238125</xdr:colOff>
                    <xdr:row>6</xdr:row>
                    <xdr:rowOff>28575</xdr:rowOff>
                  </from>
                  <to>
                    <xdr:col>18</xdr:col>
                    <xdr:colOff>19050</xdr:colOff>
                    <xdr:row>7</xdr:row>
                    <xdr:rowOff>9525</xdr:rowOff>
                  </to>
                </anchor>
              </controlPr>
            </control>
          </mc:Choice>
        </mc:AlternateContent>
        <mc:AlternateContent xmlns:mc="http://schemas.openxmlformats.org/markup-compatibility/2006">
          <mc:Choice Requires="x14">
            <control shapeId="5164" r:id="rId10" name="Check Box 44">
              <controlPr locked="0" defaultSize="0" autoFill="0" autoLine="0" autoPict="0">
                <anchor moveWithCells="1">
                  <from>
                    <xdr:col>19</xdr:col>
                    <xdr:colOff>0</xdr:colOff>
                    <xdr:row>6</xdr:row>
                    <xdr:rowOff>19050</xdr:rowOff>
                  </from>
                  <to>
                    <xdr:col>20</xdr:col>
                    <xdr:colOff>47625</xdr:colOff>
                    <xdr:row>7</xdr:row>
                    <xdr:rowOff>0</xdr:rowOff>
                  </to>
                </anchor>
              </controlPr>
            </control>
          </mc:Choice>
        </mc:AlternateContent>
        <mc:AlternateContent xmlns:mc="http://schemas.openxmlformats.org/markup-compatibility/2006">
          <mc:Choice Requires="x14">
            <control shapeId="5165" r:id="rId11" name="Check Box 45">
              <controlPr locked="0" defaultSize="0" autoFill="0" autoLine="0" autoPict="0">
                <anchor moveWithCells="1">
                  <from>
                    <xdr:col>21</xdr:col>
                    <xdr:colOff>19050</xdr:colOff>
                    <xdr:row>6</xdr:row>
                    <xdr:rowOff>9525</xdr:rowOff>
                  </from>
                  <to>
                    <xdr:col>22</xdr:col>
                    <xdr:colOff>66675</xdr:colOff>
                    <xdr:row>6</xdr:row>
                    <xdr:rowOff>161925</xdr:rowOff>
                  </to>
                </anchor>
              </controlPr>
            </control>
          </mc:Choice>
        </mc:AlternateContent>
        <mc:AlternateContent xmlns:mc="http://schemas.openxmlformats.org/markup-compatibility/2006">
          <mc:Choice Requires="x14">
            <control shapeId="5166" r:id="rId12" name="Check Box 46">
              <controlPr locked="0" defaultSize="0" autoFill="0" autoLine="0" autoPict="0">
                <anchor moveWithCells="1">
                  <from>
                    <xdr:col>23</xdr:col>
                    <xdr:colOff>28575</xdr:colOff>
                    <xdr:row>6</xdr:row>
                    <xdr:rowOff>9525</xdr:rowOff>
                  </from>
                  <to>
                    <xdr:col>24</xdr:col>
                    <xdr:colOff>76200</xdr:colOff>
                    <xdr:row>6</xdr:row>
                    <xdr:rowOff>161925</xdr:rowOff>
                  </to>
                </anchor>
              </controlPr>
            </control>
          </mc:Choice>
        </mc:AlternateContent>
        <mc:AlternateContent xmlns:mc="http://schemas.openxmlformats.org/markup-compatibility/2006">
          <mc:Choice Requires="x14">
            <control shapeId="5167" r:id="rId13" name="Check Box 47">
              <controlPr locked="0" defaultSize="0" autoFill="0" autoLine="0" autoPict="0">
                <anchor moveWithCells="1">
                  <from>
                    <xdr:col>24</xdr:col>
                    <xdr:colOff>228600</xdr:colOff>
                    <xdr:row>6</xdr:row>
                    <xdr:rowOff>19050</xdr:rowOff>
                  </from>
                  <to>
                    <xdr:col>26</xdr:col>
                    <xdr:colOff>9525</xdr:colOff>
                    <xdr:row>7</xdr:row>
                    <xdr:rowOff>0</xdr:rowOff>
                  </to>
                </anchor>
              </controlPr>
            </control>
          </mc:Choice>
        </mc:AlternateContent>
        <mc:AlternateContent xmlns:mc="http://schemas.openxmlformats.org/markup-compatibility/2006">
          <mc:Choice Requires="x14">
            <control shapeId="5168" r:id="rId14" name="Check Box 48">
              <controlPr locked="0" defaultSize="0" autoFill="0" autoLine="0" autoPict="0">
                <anchor moveWithCells="1">
                  <from>
                    <xdr:col>7</xdr:col>
                    <xdr:colOff>9525</xdr:colOff>
                    <xdr:row>6</xdr:row>
                    <xdr:rowOff>171450</xdr:rowOff>
                  </from>
                  <to>
                    <xdr:col>8</xdr:col>
                    <xdr:colOff>76200</xdr:colOff>
                    <xdr:row>8</xdr:row>
                    <xdr:rowOff>9525</xdr:rowOff>
                  </to>
                </anchor>
              </controlPr>
            </control>
          </mc:Choice>
        </mc:AlternateContent>
        <mc:AlternateContent xmlns:mc="http://schemas.openxmlformats.org/markup-compatibility/2006">
          <mc:Choice Requires="x14">
            <control shapeId="5169" r:id="rId15" name="Check Box 49">
              <controlPr locked="0" defaultSize="0" autoFill="0" autoLine="0" autoPict="0">
                <anchor moveWithCells="1">
                  <from>
                    <xdr:col>9</xdr:col>
                    <xdr:colOff>38100</xdr:colOff>
                    <xdr:row>7</xdr:row>
                    <xdr:rowOff>28575</xdr:rowOff>
                  </from>
                  <to>
                    <xdr:col>10</xdr:col>
                    <xdr:colOff>133350</xdr:colOff>
                    <xdr:row>8</xdr:row>
                    <xdr:rowOff>0</xdr:rowOff>
                  </to>
                </anchor>
              </controlPr>
            </control>
          </mc:Choice>
        </mc:AlternateContent>
        <mc:AlternateContent xmlns:mc="http://schemas.openxmlformats.org/markup-compatibility/2006">
          <mc:Choice Requires="x14">
            <control shapeId="5170" r:id="rId16" name="Check Box 50">
              <controlPr locked="0" defaultSize="0" autoFill="0" autoLine="0" autoPict="0">
                <anchor moveWithCells="1">
                  <from>
                    <xdr:col>11</xdr:col>
                    <xdr:colOff>19050</xdr:colOff>
                    <xdr:row>7</xdr:row>
                    <xdr:rowOff>19050</xdr:rowOff>
                  </from>
                  <to>
                    <xdr:col>12</xdr:col>
                    <xdr:colOff>66675</xdr:colOff>
                    <xdr:row>8</xdr:row>
                    <xdr:rowOff>0</xdr:rowOff>
                  </to>
                </anchor>
              </controlPr>
            </control>
          </mc:Choice>
        </mc:AlternateContent>
        <mc:AlternateContent xmlns:mc="http://schemas.openxmlformats.org/markup-compatibility/2006">
          <mc:Choice Requires="x14">
            <control shapeId="5171" r:id="rId17" name="Check Box 51">
              <controlPr locked="0" defaultSize="0" autoFill="0" autoLine="0" autoPict="0">
                <anchor moveWithCells="1">
                  <from>
                    <xdr:col>13</xdr:col>
                    <xdr:colOff>9525</xdr:colOff>
                    <xdr:row>7</xdr:row>
                    <xdr:rowOff>28575</xdr:rowOff>
                  </from>
                  <to>
                    <xdr:col>14</xdr:col>
                    <xdr:colOff>57150</xdr:colOff>
                    <xdr:row>8</xdr:row>
                    <xdr:rowOff>9525</xdr:rowOff>
                  </to>
                </anchor>
              </controlPr>
            </control>
          </mc:Choice>
        </mc:AlternateContent>
        <mc:AlternateContent xmlns:mc="http://schemas.openxmlformats.org/markup-compatibility/2006">
          <mc:Choice Requires="x14">
            <control shapeId="5172" r:id="rId18" name="Check Box 52">
              <controlPr locked="0" defaultSize="0" autoFill="0" autoLine="0" autoPict="0">
                <anchor moveWithCells="1">
                  <from>
                    <xdr:col>15</xdr:col>
                    <xdr:colOff>9525</xdr:colOff>
                    <xdr:row>7</xdr:row>
                    <xdr:rowOff>19050</xdr:rowOff>
                  </from>
                  <to>
                    <xdr:col>16</xdr:col>
                    <xdr:colOff>57150</xdr:colOff>
                    <xdr:row>8</xdr:row>
                    <xdr:rowOff>0</xdr:rowOff>
                  </to>
                </anchor>
              </controlPr>
            </control>
          </mc:Choice>
        </mc:AlternateContent>
        <mc:AlternateContent xmlns:mc="http://schemas.openxmlformats.org/markup-compatibility/2006">
          <mc:Choice Requires="x14">
            <control shapeId="5173" r:id="rId19" name="Check Box 53">
              <controlPr locked="0" defaultSize="0" autoFill="0" autoLine="0" autoPict="0">
                <anchor moveWithCells="1">
                  <from>
                    <xdr:col>16</xdr:col>
                    <xdr:colOff>238125</xdr:colOff>
                    <xdr:row>7</xdr:row>
                    <xdr:rowOff>28575</xdr:rowOff>
                  </from>
                  <to>
                    <xdr:col>18</xdr:col>
                    <xdr:colOff>19050</xdr:colOff>
                    <xdr:row>8</xdr:row>
                    <xdr:rowOff>9525</xdr:rowOff>
                  </to>
                </anchor>
              </controlPr>
            </control>
          </mc:Choice>
        </mc:AlternateContent>
        <mc:AlternateContent xmlns:mc="http://schemas.openxmlformats.org/markup-compatibility/2006">
          <mc:Choice Requires="x14">
            <control shapeId="5174" r:id="rId20" name="Check Box 54">
              <controlPr locked="0" defaultSize="0" autoFill="0" autoLine="0" autoPict="0">
                <anchor moveWithCells="1">
                  <from>
                    <xdr:col>19</xdr:col>
                    <xdr:colOff>0</xdr:colOff>
                    <xdr:row>7</xdr:row>
                    <xdr:rowOff>19050</xdr:rowOff>
                  </from>
                  <to>
                    <xdr:col>20</xdr:col>
                    <xdr:colOff>47625</xdr:colOff>
                    <xdr:row>8</xdr:row>
                    <xdr:rowOff>0</xdr:rowOff>
                  </to>
                </anchor>
              </controlPr>
            </control>
          </mc:Choice>
        </mc:AlternateContent>
        <mc:AlternateContent xmlns:mc="http://schemas.openxmlformats.org/markup-compatibility/2006">
          <mc:Choice Requires="x14">
            <control shapeId="5175" r:id="rId21" name="Check Box 55">
              <controlPr locked="0" defaultSize="0" autoFill="0" autoLine="0" autoPict="0">
                <anchor moveWithCells="1">
                  <from>
                    <xdr:col>21</xdr:col>
                    <xdr:colOff>19050</xdr:colOff>
                    <xdr:row>7</xdr:row>
                    <xdr:rowOff>9525</xdr:rowOff>
                  </from>
                  <to>
                    <xdr:col>22</xdr:col>
                    <xdr:colOff>66675</xdr:colOff>
                    <xdr:row>7</xdr:row>
                    <xdr:rowOff>161925</xdr:rowOff>
                  </to>
                </anchor>
              </controlPr>
            </control>
          </mc:Choice>
        </mc:AlternateContent>
        <mc:AlternateContent xmlns:mc="http://schemas.openxmlformats.org/markup-compatibility/2006">
          <mc:Choice Requires="x14">
            <control shapeId="5176" r:id="rId22" name="Check Box 56">
              <controlPr locked="0" defaultSize="0" autoFill="0" autoLine="0" autoPict="0">
                <anchor moveWithCells="1">
                  <from>
                    <xdr:col>23</xdr:col>
                    <xdr:colOff>28575</xdr:colOff>
                    <xdr:row>7</xdr:row>
                    <xdr:rowOff>9525</xdr:rowOff>
                  </from>
                  <to>
                    <xdr:col>24</xdr:col>
                    <xdr:colOff>76200</xdr:colOff>
                    <xdr:row>7</xdr:row>
                    <xdr:rowOff>161925</xdr:rowOff>
                  </to>
                </anchor>
              </controlPr>
            </control>
          </mc:Choice>
        </mc:AlternateContent>
        <mc:AlternateContent xmlns:mc="http://schemas.openxmlformats.org/markup-compatibility/2006">
          <mc:Choice Requires="x14">
            <control shapeId="5177" r:id="rId23" name="Check Box 57">
              <controlPr locked="0" defaultSize="0" autoFill="0" autoLine="0" autoPict="0">
                <anchor moveWithCells="1">
                  <from>
                    <xdr:col>24</xdr:col>
                    <xdr:colOff>228600</xdr:colOff>
                    <xdr:row>7</xdr:row>
                    <xdr:rowOff>19050</xdr:rowOff>
                  </from>
                  <to>
                    <xdr:col>26</xdr:col>
                    <xdr:colOff>9525</xdr:colOff>
                    <xdr:row>8</xdr:row>
                    <xdr:rowOff>0</xdr:rowOff>
                  </to>
                </anchor>
              </controlPr>
            </control>
          </mc:Choice>
        </mc:AlternateContent>
        <mc:AlternateContent xmlns:mc="http://schemas.openxmlformats.org/markup-compatibility/2006">
          <mc:Choice Requires="x14">
            <control shapeId="5178" r:id="rId24" name="Check Box 58">
              <controlPr locked="0" defaultSize="0" autoFill="0" autoLine="0" autoPict="0">
                <anchor moveWithCells="1">
                  <from>
                    <xdr:col>7</xdr:col>
                    <xdr:colOff>9525</xdr:colOff>
                    <xdr:row>7</xdr:row>
                    <xdr:rowOff>171450</xdr:rowOff>
                  </from>
                  <to>
                    <xdr:col>8</xdr:col>
                    <xdr:colOff>76200</xdr:colOff>
                    <xdr:row>9</xdr:row>
                    <xdr:rowOff>9525</xdr:rowOff>
                  </to>
                </anchor>
              </controlPr>
            </control>
          </mc:Choice>
        </mc:AlternateContent>
        <mc:AlternateContent xmlns:mc="http://schemas.openxmlformats.org/markup-compatibility/2006">
          <mc:Choice Requires="x14">
            <control shapeId="5179" r:id="rId25" name="Check Box 59">
              <controlPr locked="0" defaultSize="0" autoFill="0" autoLine="0" autoPict="0">
                <anchor moveWithCells="1">
                  <from>
                    <xdr:col>9</xdr:col>
                    <xdr:colOff>38100</xdr:colOff>
                    <xdr:row>8</xdr:row>
                    <xdr:rowOff>28575</xdr:rowOff>
                  </from>
                  <to>
                    <xdr:col>10</xdr:col>
                    <xdr:colOff>133350</xdr:colOff>
                    <xdr:row>9</xdr:row>
                    <xdr:rowOff>0</xdr:rowOff>
                  </to>
                </anchor>
              </controlPr>
            </control>
          </mc:Choice>
        </mc:AlternateContent>
        <mc:AlternateContent xmlns:mc="http://schemas.openxmlformats.org/markup-compatibility/2006">
          <mc:Choice Requires="x14">
            <control shapeId="5180" r:id="rId26" name="Check Box 60">
              <controlPr locked="0" defaultSize="0" autoFill="0" autoLine="0" autoPict="0">
                <anchor moveWithCells="1">
                  <from>
                    <xdr:col>11</xdr:col>
                    <xdr:colOff>19050</xdr:colOff>
                    <xdr:row>8</xdr:row>
                    <xdr:rowOff>19050</xdr:rowOff>
                  </from>
                  <to>
                    <xdr:col>12</xdr:col>
                    <xdr:colOff>66675</xdr:colOff>
                    <xdr:row>9</xdr:row>
                    <xdr:rowOff>0</xdr:rowOff>
                  </to>
                </anchor>
              </controlPr>
            </control>
          </mc:Choice>
        </mc:AlternateContent>
        <mc:AlternateContent xmlns:mc="http://schemas.openxmlformats.org/markup-compatibility/2006">
          <mc:Choice Requires="x14">
            <control shapeId="5181" r:id="rId27" name="Check Box 61">
              <controlPr locked="0" defaultSize="0" autoFill="0" autoLine="0" autoPict="0">
                <anchor moveWithCells="1">
                  <from>
                    <xdr:col>13</xdr:col>
                    <xdr:colOff>9525</xdr:colOff>
                    <xdr:row>8</xdr:row>
                    <xdr:rowOff>28575</xdr:rowOff>
                  </from>
                  <to>
                    <xdr:col>14</xdr:col>
                    <xdr:colOff>57150</xdr:colOff>
                    <xdr:row>9</xdr:row>
                    <xdr:rowOff>9525</xdr:rowOff>
                  </to>
                </anchor>
              </controlPr>
            </control>
          </mc:Choice>
        </mc:AlternateContent>
        <mc:AlternateContent xmlns:mc="http://schemas.openxmlformats.org/markup-compatibility/2006">
          <mc:Choice Requires="x14">
            <control shapeId="5182" r:id="rId28" name="Check Box 62">
              <controlPr locked="0" defaultSize="0" autoFill="0" autoLine="0" autoPict="0">
                <anchor moveWithCells="1">
                  <from>
                    <xdr:col>15</xdr:col>
                    <xdr:colOff>9525</xdr:colOff>
                    <xdr:row>8</xdr:row>
                    <xdr:rowOff>19050</xdr:rowOff>
                  </from>
                  <to>
                    <xdr:col>16</xdr:col>
                    <xdr:colOff>57150</xdr:colOff>
                    <xdr:row>9</xdr:row>
                    <xdr:rowOff>0</xdr:rowOff>
                  </to>
                </anchor>
              </controlPr>
            </control>
          </mc:Choice>
        </mc:AlternateContent>
        <mc:AlternateContent xmlns:mc="http://schemas.openxmlformats.org/markup-compatibility/2006">
          <mc:Choice Requires="x14">
            <control shapeId="5183" r:id="rId29" name="Check Box 63">
              <controlPr locked="0" defaultSize="0" autoFill="0" autoLine="0" autoPict="0">
                <anchor moveWithCells="1">
                  <from>
                    <xdr:col>16</xdr:col>
                    <xdr:colOff>238125</xdr:colOff>
                    <xdr:row>8</xdr:row>
                    <xdr:rowOff>28575</xdr:rowOff>
                  </from>
                  <to>
                    <xdr:col>18</xdr:col>
                    <xdr:colOff>19050</xdr:colOff>
                    <xdr:row>9</xdr:row>
                    <xdr:rowOff>9525</xdr:rowOff>
                  </to>
                </anchor>
              </controlPr>
            </control>
          </mc:Choice>
        </mc:AlternateContent>
        <mc:AlternateContent xmlns:mc="http://schemas.openxmlformats.org/markup-compatibility/2006">
          <mc:Choice Requires="x14">
            <control shapeId="5184" r:id="rId30" name="Check Box 64">
              <controlPr locked="0" defaultSize="0" autoFill="0" autoLine="0" autoPict="0">
                <anchor moveWithCells="1">
                  <from>
                    <xdr:col>19</xdr:col>
                    <xdr:colOff>0</xdr:colOff>
                    <xdr:row>8</xdr:row>
                    <xdr:rowOff>19050</xdr:rowOff>
                  </from>
                  <to>
                    <xdr:col>20</xdr:col>
                    <xdr:colOff>47625</xdr:colOff>
                    <xdr:row>9</xdr:row>
                    <xdr:rowOff>0</xdr:rowOff>
                  </to>
                </anchor>
              </controlPr>
            </control>
          </mc:Choice>
        </mc:AlternateContent>
        <mc:AlternateContent xmlns:mc="http://schemas.openxmlformats.org/markup-compatibility/2006">
          <mc:Choice Requires="x14">
            <control shapeId="5185" r:id="rId31" name="Check Box 65">
              <controlPr locked="0" defaultSize="0" autoFill="0" autoLine="0" autoPict="0">
                <anchor moveWithCells="1">
                  <from>
                    <xdr:col>21</xdr:col>
                    <xdr:colOff>19050</xdr:colOff>
                    <xdr:row>8</xdr:row>
                    <xdr:rowOff>9525</xdr:rowOff>
                  </from>
                  <to>
                    <xdr:col>22</xdr:col>
                    <xdr:colOff>66675</xdr:colOff>
                    <xdr:row>8</xdr:row>
                    <xdr:rowOff>161925</xdr:rowOff>
                  </to>
                </anchor>
              </controlPr>
            </control>
          </mc:Choice>
        </mc:AlternateContent>
        <mc:AlternateContent xmlns:mc="http://schemas.openxmlformats.org/markup-compatibility/2006">
          <mc:Choice Requires="x14">
            <control shapeId="5186" r:id="rId32" name="Check Box 66">
              <controlPr locked="0" defaultSize="0" autoFill="0" autoLine="0" autoPict="0">
                <anchor moveWithCells="1">
                  <from>
                    <xdr:col>23</xdr:col>
                    <xdr:colOff>28575</xdr:colOff>
                    <xdr:row>8</xdr:row>
                    <xdr:rowOff>9525</xdr:rowOff>
                  </from>
                  <to>
                    <xdr:col>24</xdr:col>
                    <xdr:colOff>76200</xdr:colOff>
                    <xdr:row>8</xdr:row>
                    <xdr:rowOff>161925</xdr:rowOff>
                  </to>
                </anchor>
              </controlPr>
            </control>
          </mc:Choice>
        </mc:AlternateContent>
        <mc:AlternateContent xmlns:mc="http://schemas.openxmlformats.org/markup-compatibility/2006">
          <mc:Choice Requires="x14">
            <control shapeId="5187" r:id="rId33" name="Check Box 67">
              <controlPr locked="0" defaultSize="0" autoFill="0" autoLine="0" autoPict="0">
                <anchor moveWithCells="1">
                  <from>
                    <xdr:col>24</xdr:col>
                    <xdr:colOff>228600</xdr:colOff>
                    <xdr:row>8</xdr:row>
                    <xdr:rowOff>19050</xdr:rowOff>
                  </from>
                  <to>
                    <xdr:col>26</xdr:col>
                    <xdr:colOff>9525</xdr:colOff>
                    <xdr:row>9</xdr:row>
                    <xdr:rowOff>0</xdr:rowOff>
                  </to>
                </anchor>
              </controlPr>
            </control>
          </mc:Choice>
        </mc:AlternateContent>
        <mc:AlternateContent xmlns:mc="http://schemas.openxmlformats.org/markup-compatibility/2006">
          <mc:Choice Requires="x14">
            <control shapeId="5314" r:id="rId34" name="Check Box 194">
              <controlPr locked="0" defaultSize="0" autoFill="0" autoLine="0" autoPict="0">
                <anchor moveWithCells="1">
                  <from>
                    <xdr:col>7</xdr:col>
                    <xdr:colOff>19050</xdr:colOff>
                    <xdr:row>35</xdr:row>
                    <xdr:rowOff>9525</xdr:rowOff>
                  </from>
                  <to>
                    <xdr:col>8</xdr:col>
                    <xdr:colOff>85725</xdr:colOff>
                    <xdr:row>36</xdr:row>
                    <xdr:rowOff>28575</xdr:rowOff>
                  </to>
                </anchor>
              </controlPr>
            </control>
          </mc:Choice>
        </mc:AlternateContent>
        <mc:AlternateContent xmlns:mc="http://schemas.openxmlformats.org/markup-compatibility/2006">
          <mc:Choice Requires="x14">
            <control shapeId="5315" r:id="rId35" name="Check Box 195">
              <controlPr locked="0" defaultSize="0" autoFill="0" autoLine="0" autoPict="0">
                <anchor moveWithCells="1">
                  <from>
                    <xdr:col>9</xdr:col>
                    <xdr:colOff>38100</xdr:colOff>
                    <xdr:row>35</xdr:row>
                    <xdr:rowOff>28575</xdr:rowOff>
                  </from>
                  <to>
                    <xdr:col>10</xdr:col>
                    <xdr:colOff>133350</xdr:colOff>
                    <xdr:row>36</xdr:row>
                    <xdr:rowOff>0</xdr:rowOff>
                  </to>
                </anchor>
              </controlPr>
            </control>
          </mc:Choice>
        </mc:AlternateContent>
        <mc:AlternateContent xmlns:mc="http://schemas.openxmlformats.org/markup-compatibility/2006">
          <mc:Choice Requires="x14">
            <control shapeId="5316" r:id="rId36" name="Check Box 196">
              <controlPr locked="0" defaultSize="0" autoFill="0" autoLine="0" autoPict="0">
                <anchor moveWithCells="1">
                  <from>
                    <xdr:col>11</xdr:col>
                    <xdr:colOff>19050</xdr:colOff>
                    <xdr:row>35</xdr:row>
                    <xdr:rowOff>19050</xdr:rowOff>
                  </from>
                  <to>
                    <xdr:col>12</xdr:col>
                    <xdr:colOff>66675</xdr:colOff>
                    <xdr:row>36</xdr:row>
                    <xdr:rowOff>0</xdr:rowOff>
                  </to>
                </anchor>
              </controlPr>
            </control>
          </mc:Choice>
        </mc:AlternateContent>
        <mc:AlternateContent xmlns:mc="http://schemas.openxmlformats.org/markup-compatibility/2006">
          <mc:Choice Requires="x14">
            <control shapeId="5317" r:id="rId37" name="Check Box 197">
              <controlPr locked="0" defaultSize="0" autoFill="0" autoLine="0" autoPict="0">
                <anchor moveWithCells="1">
                  <from>
                    <xdr:col>13</xdr:col>
                    <xdr:colOff>9525</xdr:colOff>
                    <xdr:row>35</xdr:row>
                    <xdr:rowOff>28575</xdr:rowOff>
                  </from>
                  <to>
                    <xdr:col>14</xdr:col>
                    <xdr:colOff>57150</xdr:colOff>
                    <xdr:row>36</xdr:row>
                    <xdr:rowOff>9525</xdr:rowOff>
                  </to>
                </anchor>
              </controlPr>
            </control>
          </mc:Choice>
        </mc:AlternateContent>
        <mc:AlternateContent xmlns:mc="http://schemas.openxmlformats.org/markup-compatibility/2006">
          <mc:Choice Requires="x14">
            <control shapeId="5318" r:id="rId38" name="Check Box 198">
              <controlPr locked="0" defaultSize="0" autoFill="0" autoLine="0" autoPict="0">
                <anchor moveWithCells="1">
                  <from>
                    <xdr:col>15</xdr:col>
                    <xdr:colOff>9525</xdr:colOff>
                    <xdr:row>35</xdr:row>
                    <xdr:rowOff>19050</xdr:rowOff>
                  </from>
                  <to>
                    <xdr:col>16</xdr:col>
                    <xdr:colOff>57150</xdr:colOff>
                    <xdr:row>36</xdr:row>
                    <xdr:rowOff>0</xdr:rowOff>
                  </to>
                </anchor>
              </controlPr>
            </control>
          </mc:Choice>
        </mc:AlternateContent>
        <mc:AlternateContent xmlns:mc="http://schemas.openxmlformats.org/markup-compatibility/2006">
          <mc:Choice Requires="x14">
            <control shapeId="5319" r:id="rId39" name="Check Box 199">
              <controlPr locked="0" defaultSize="0" autoFill="0" autoLine="0" autoPict="0">
                <anchor moveWithCells="1">
                  <from>
                    <xdr:col>16</xdr:col>
                    <xdr:colOff>238125</xdr:colOff>
                    <xdr:row>35</xdr:row>
                    <xdr:rowOff>28575</xdr:rowOff>
                  </from>
                  <to>
                    <xdr:col>18</xdr:col>
                    <xdr:colOff>19050</xdr:colOff>
                    <xdr:row>36</xdr:row>
                    <xdr:rowOff>9525</xdr:rowOff>
                  </to>
                </anchor>
              </controlPr>
            </control>
          </mc:Choice>
        </mc:AlternateContent>
        <mc:AlternateContent xmlns:mc="http://schemas.openxmlformats.org/markup-compatibility/2006">
          <mc:Choice Requires="x14">
            <control shapeId="5320" r:id="rId40" name="Check Box 200">
              <controlPr locked="0" defaultSize="0" autoFill="0" autoLine="0" autoPict="0">
                <anchor moveWithCells="1">
                  <from>
                    <xdr:col>19</xdr:col>
                    <xdr:colOff>38100</xdr:colOff>
                    <xdr:row>35</xdr:row>
                    <xdr:rowOff>38100</xdr:rowOff>
                  </from>
                  <to>
                    <xdr:col>20</xdr:col>
                    <xdr:colOff>161925</xdr:colOff>
                    <xdr:row>35</xdr:row>
                    <xdr:rowOff>152400</xdr:rowOff>
                  </to>
                </anchor>
              </controlPr>
            </control>
          </mc:Choice>
        </mc:AlternateContent>
        <mc:AlternateContent xmlns:mc="http://schemas.openxmlformats.org/markup-compatibility/2006">
          <mc:Choice Requires="x14">
            <control shapeId="5321" r:id="rId41" name="Check Box 201">
              <controlPr locked="0" defaultSize="0" autoFill="0" autoLine="0" autoPict="0">
                <anchor moveWithCells="1">
                  <from>
                    <xdr:col>21</xdr:col>
                    <xdr:colOff>19050</xdr:colOff>
                    <xdr:row>35</xdr:row>
                    <xdr:rowOff>9525</xdr:rowOff>
                  </from>
                  <to>
                    <xdr:col>22</xdr:col>
                    <xdr:colOff>66675</xdr:colOff>
                    <xdr:row>35</xdr:row>
                    <xdr:rowOff>161925</xdr:rowOff>
                  </to>
                </anchor>
              </controlPr>
            </control>
          </mc:Choice>
        </mc:AlternateContent>
        <mc:AlternateContent xmlns:mc="http://schemas.openxmlformats.org/markup-compatibility/2006">
          <mc:Choice Requires="x14">
            <control shapeId="5322" r:id="rId42" name="Check Box 202">
              <controlPr locked="0" defaultSize="0" autoFill="0" autoLine="0" autoPict="0">
                <anchor moveWithCells="1">
                  <from>
                    <xdr:col>23</xdr:col>
                    <xdr:colOff>28575</xdr:colOff>
                    <xdr:row>35</xdr:row>
                    <xdr:rowOff>9525</xdr:rowOff>
                  </from>
                  <to>
                    <xdr:col>24</xdr:col>
                    <xdr:colOff>76200</xdr:colOff>
                    <xdr:row>35</xdr:row>
                    <xdr:rowOff>161925</xdr:rowOff>
                  </to>
                </anchor>
              </controlPr>
            </control>
          </mc:Choice>
        </mc:AlternateContent>
        <mc:AlternateContent xmlns:mc="http://schemas.openxmlformats.org/markup-compatibility/2006">
          <mc:Choice Requires="x14">
            <control shapeId="5323" r:id="rId43" name="Check Box 203">
              <controlPr locked="0" defaultSize="0" autoFill="0" autoLine="0" autoPict="0">
                <anchor moveWithCells="1">
                  <from>
                    <xdr:col>24</xdr:col>
                    <xdr:colOff>228600</xdr:colOff>
                    <xdr:row>35</xdr:row>
                    <xdr:rowOff>19050</xdr:rowOff>
                  </from>
                  <to>
                    <xdr:col>26</xdr:col>
                    <xdr:colOff>9525</xdr:colOff>
                    <xdr:row>36</xdr:row>
                    <xdr:rowOff>0</xdr:rowOff>
                  </to>
                </anchor>
              </controlPr>
            </control>
          </mc:Choice>
        </mc:AlternateContent>
        <mc:AlternateContent xmlns:mc="http://schemas.openxmlformats.org/markup-compatibility/2006">
          <mc:Choice Requires="x14">
            <control shapeId="5324" r:id="rId44" name="Check Box 204">
              <controlPr locked="0" defaultSize="0" autoFill="0" autoLine="0" autoPict="0">
                <anchor moveWithCells="1">
                  <from>
                    <xdr:col>7</xdr:col>
                    <xdr:colOff>9525</xdr:colOff>
                    <xdr:row>35</xdr:row>
                    <xdr:rowOff>171450</xdr:rowOff>
                  </from>
                  <to>
                    <xdr:col>8</xdr:col>
                    <xdr:colOff>76200</xdr:colOff>
                    <xdr:row>37</xdr:row>
                    <xdr:rowOff>9525</xdr:rowOff>
                  </to>
                </anchor>
              </controlPr>
            </control>
          </mc:Choice>
        </mc:AlternateContent>
        <mc:AlternateContent xmlns:mc="http://schemas.openxmlformats.org/markup-compatibility/2006">
          <mc:Choice Requires="x14">
            <control shapeId="5325" r:id="rId45" name="Check Box 205">
              <controlPr locked="0" defaultSize="0" autoFill="0" autoLine="0" autoPict="0">
                <anchor moveWithCells="1">
                  <from>
                    <xdr:col>9</xdr:col>
                    <xdr:colOff>38100</xdr:colOff>
                    <xdr:row>36</xdr:row>
                    <xdr:rowOff>28575</xdr:rowOff>
                  </from>
                  <to>
                    <xdr:col>10</xdr:col>
                    <xdr:colOff>133350</xdr:colOff>
                    <xdr:row>37</xdr:row>
                    <xdr:rowOff>0</xdr:rowOff>
                  </to>
                </anchor>
              </controlPr>
            </control>
          </mc:Choice>
        </mc:AlternateContent>
        <mc:AlternateContent xmlns:mc="http://schemas.openxmlformats.org/markup-compatibility/2006">
          <mc:Choice Requires="x14">
            <control shapeId="5326" r:id="rId46" name="Check Box 206">
              <controlPr locked="0" defaultSize="0" autoFill="0" autoLine="0" autoPict="0">
                <anchor moveWithCells="1">
                  <from>
                    <xdr:col>11</xdr:col>
                    <xdr:colOff>19050</xdr:colOff>
                    <xdr:row>36</xdr:row>
                    <xdr:rowOff>19050</xdr:rowOff>
                  </from>
                  <to>
                    <xdr:col>12</xdr:col>
                    <xdr:colOff>66675</xdr:colOff>
                    <xdr:row>37</xdr:row>
                    <xdr:rowOff>0</xdr:rowOff>
                  </to>
                </anchor>
              </controlPr>
            </control>
          </mc:Choice>
        </mc:AlternateContent>
        <mc:AlternateContent xmlns:mc="http://schemas.openxmlformats.org/markup-compatibility/2006">
          <mc:Choice Requires="x14">
            <control shapeId="5327" r:id="rId47" name="Check Box 207">
              <controlPr locked="0" defaultSize="0" autoFill="0" autoLine="0" autoPict="0">
                <anchor moveWithCells="1">
                  <from>
                    <xdr:col>13</xdr:col>
                    <xdr:colOff>9525</xdr:colOff>
                    <xdr:row>36</xdr:row>
                    <xdr:rowOff>28575</xdr:rowOff>
                  </from>
                  <to>
                    <xdr:col>14</xdr:col>
                    <xdr:colOff>57150</xdr:colOff>
                    <xdr:row>37</xdr:row>
                    <xdr:rowOff>9525</xdr:rowOff>
                  </to>
                </anchor>
              </controlPr>
            </control>
          </mc:Choice>
        </mc:AlternateContent>
        <mc:AlternateContent xmlns:mc="http://schemas.openxmlformats.org/markup-compatibility/2006">
          <mc:Choice Requires="x14">
            <control shapeId="5328" r:id="rId48" name="Check Box 208">
              <controlPr locked="0" defaultSize="0" autoFill="0" autoLine="0" autoPict="0">
                <anchor moveWithCells="1">
                  <from>
                    <xdr:col>15</xdr:col>
                    <xdr:colOff>9525</xdr:colOff>
                    <xdr:row>36</xdr:row>
                    <xdr:rowOff>19050</xdr:rowOff>
                  </from>
                  <to>
                    <xdr:col>16</xdr:col>
                    <xdr:colOff>57150</xdr:colOff>
                    <xdr:row>37</xdr:row>
                    <xdr:rowOff>0</xdr:rowOff>
                  </to>
                </anchor>
              </controlPr>
            </control>
          </mc:Choice>
        </mc:AlternateContent>
        <mc:AlternateContent xmlns:mc="http://schemas.openxmlformats.org/markup-compatibility/2006">
          <mc:Choice Requires="x14">
            <control shapeId="5329" r:id="rId49" name="Check Box 209">
              <controlPr locked="0" defaultSize="0" autoFill="0" autoLine="0" autoPict="0">
                <anchor moveWithCells="1">
                  <from>
                    <xdr:col>16</xdr:col>
                    <xdr:colOff>238125</xdr:colOff>
                    <xdr:row>36</xdr:row>
                    <xdr:rowOff>28575</xdr:rowOff>
                  </from>
                  <to>
                    <xdr:col>18</xdr:col>
                    <xdr:colOff>19050</xdr:colOff>
                    <xdr:row>37</xdr:row>
                    <xdr:rowOff>9525</xdr:rowOff>
                  </to>
                </anchor>
              </controlPr>
            </control>
          </mc:Choice>
        </mc:AlternateContent>
        <mc:AlternateContent xmlns:mc="http://schemas.openxmlformats.org/markup-compatibility/2006">
          <mc:Choice Requires="x14">
            <control shapeId="5330" r:id="rId50" name="Check Box 210">
              <controlPr locked="0" defaultSize="0" autoFill="0" autoLine="0" autoPict="0">
                <anchor moveWithCells="1">
                  <from>
                    <xdr:col>19</xdr:col>
                    <xdr:colOff>28575</xdr:colOff>
                    <xdr:row>36</xdr:row>
                    <xdr:rowOff>38100</xdr:rowOff>
                  </from>
                  <to>
                    <xdr:col>20</xdr:col>
                    <xdr:colOff>142875</xdr:colOff>
                    <xdr:row>36</xdr:row>
                    <xdr:rowOff>161925</xdr:rowOff>
                  </to>
                </anchor>
              </controlPr>
            </control>
          </mc:Choice>
        </mc:AlternateContent>
        <mc:AlternateContent xmlns:mc="http://schemas.openxmlformats.org/markup-compatibility/2006">
          <mc:Choice Requires="x14">
            <control shapeId="5331" r:id="rId51" name="Check Box 211">
              <controlPr locked="0" defaultSize="0" autoFill="0" autoLine="0" autoPict="0">
                <anchor moveWithCells="1">
                  <from>
                    <xdr:col>21</xdr:col>
                    <xdr:colOff>19050</xdr:colOff>
                    <xdr:row>36</xdr:row>
                    <xdr:rowOff>9525</xdr:rowOff>
                  </from>
                  <to>
                    <xdr:col>22</xdr:col>
                    <xdr:colOff>66675</xdr:colOff>
                    <xdr:row>36</xdr:row>
                    <xdr:rowOff>161925</xdr:rowOff>
                  </to>
                </anchor>
              </controlPr>
            </control>
          </mc:Choice>
        </mc:AlternateContent>
        <mc:AlternateContent xmlns:mc="http://schemas.openxmlformats.org/markup-compatibility/2006">
          <mc:Choice Requires="x14">
            <control shapeId="5332" r:id="rId52" name="Check Box 212">
              <controlPr locked="0" defaultSize="0" autoFill="0" autoLine="0" autoPict="0">
                <anchor moveWithCells="1">
                  <from>
                    <xdr:col>23</xdr:col>
                    <xdr:colOff>28575</xdr:colOff>
                    <xdr:row>36</xdr:row>
                    <xdr:rowOff>9525</xdr:rowOff>
                  </from>
                  <to>
                    <xdr:col>24</xdr:col>
                    <xdr:colOff>76200</xdr:colOff>
                    <xdr:row>36</xdr:row>
                    <xdr:rowOff>161925</xdr:rowOff>
                  </to>
                </anchor>
              </controlPr>
            </control>
          </mc:Choice>
        </mc:AlternateContent>
        <mc:AlternateContent xmlns:mc="http://schemas.openxmlformats.org/markup-compatibility/2006">
          <mc:Choice Requires="x14">
            <control shapeId="5333" r:id="rId53" name="Check Box 213">
              <controlPr locked="0" defaultSize="0" autoFill="0" autoLine="0" autoPict="0">
                <anchor moveWithCells="1">
                  <from>
                    <xdr:col>24</xdr:col>
                    <xdr:colOff>228600</xdr:colOff>
                    <xdr:row>36</xdr:row>
                    <xdr:rowOff>19050</xdr:rowOff>
                  </from>
                  <to>
                    <xdr:col>26</xdr:col>
                    <xdr:colOff>9525</xdr:colOff>
                    <xdr:row>37</xdr:row>
                    <xdr:rowOff>0</xdr:rowOff>
                  </to>
                </anchor>
              </controlPr>
            </control>
          </mc:Choice>
        </mc:AlternateContent>
        <mc:AlternateContent xmlns:mc="http://schemas.openxmlformats.org/markup-compatibility/2006">
          <mc:Choice Requires="x14">
            <control shapeId="5334" r:id="rId54" name="Check Box 214">
              <controlPr locked="0" defaultSize="0" autoFill="0" autoLine="0" autoPict="0">
                <anchor moveWithCells="1">
                  <from>
                    <xdr:col>7</xdr:col>
                    <xdr:colOff>9525</xdr:colOff>
                    <xdr:row>36</xdr:row>
                    <xdr:rowOff>171450</xdr:rowOff>
                  </from>
                  <to>
                    <xdr:col>8</xdr:col>
                    <xdr:colOff>76200</xdr:colOff>
                    <xdr:row>38</xdr:row>
                    <xdr:rowOff>9525</xdr:rowOff>
                  </to>
                </anchor>
              </controlPr>
            </control>
          </mc:Choice>
        </mc:AlternateContent>
        <mc:AlternateContent xmlns:mc="http://schemas.openxmlformats.org/markup-compatibility/2006">
          <mc:Choice Requires="x14">
            <control shapeId="5335" r:id="rId55" name="Check Box 215">
              <controlPr locked="0" defaultSize="0" autoFill="0" autoLine="0" autoPict="0">
                <anchor moveWithCells="1">
                  <from>
                    <xdr:col>9</xdr:col>
                    <xdr:colOff>38100</xdr:colOff>
                    <xdr:row>37</xdr:row>
                    <xdr:rowOff>28575</xdr:rowOff>
                  </from>
                  <to>
                    <xdr:col>10</xdr:col>
                    <xdr:colOff>133350</xdr:colOff>
                    <xdr:row>38</xdr:row>
                    <xdr:rowOff>0</xdr:rowOff>
                  </to>
                </anchor>
              </controlPr>
            </control>
          </mc:Choice>
        </mc:AlternateContent>
        <mc:AlternateContent xmlns:mc="http://schemas.openxmlformats.org/markup-compatibility/2006">
          <mc:Choice Requires="x14">
            <control shapeId="5336" r:id="rId56" name="Check Box 216">
              <controlPr locked="0" defaultSize="0" autoFill="0" autoLine="0" autoPict="0">
                <anchor moveWithCells="1">
                  <from>
                    <xdr:col>11</xdr:col>
                    <xdr:colOff>19050</xdr:colOff>
                    <xdr:row>37</xdr:row>
                    <xdr:rowOff>19050</xdr:rowOff>
                  </from>
                  <to>
                    <xdr:col>12</xdr:col>
                    <xdr:colOff>66675</xdr:colOff>
                    <xdr:row>38</xdr:row>
                    <xdr:rowOff>0</xdr:rowOff>
                  </to>
                </anchor>
              </controlPr>
            </control>
          </mc:Choice>
        </mc:AlternateContent>
        <mc:AlternateContent xmlns:mc="http://schemas.openxmlformats.org/markup-compatibility/2006">
          <mc:Choice Requires="x14">
            <control shapeId="5337" r:id="rId57" name="Check Box 217">
              <controlPr locked="0" defaultSize="0" autoFill="0" autoLine="0" autoPict="0">
                <anchor moveWithCells="1">
                  <from>
                    <xdr:col>13</xdr:col>
                    <xdr:colOff>9525</xdr:colOff>
                    <xdr:row>37</xdr:row>
                    <xdr:rowOff>28575</xdr:rowOff>
                  </from>
                  <to>
                    <xdr:col>14</xdr:col>
                    <xdr:colOff>57150</xdr:colOff>
                    <xdr:row>38</xdr:row>
                    <xdr:rowOff>9525</xdr:rowOff>
                  </to>
                </anchor>
              </controlPr>
            </control>
          </mc:Choice>
        </mc:AlternateContent>
        <mc:AlternateContent xmlns:mc="http://schemas.openxmlformats.org/markup-compatibility/2006">
          <mc:Choice Requires="x14">
            <control shapeId="5338" r:id="rId58" name="Check Box 218">
              <controlPr locked="0" defaultSize="0" autoFill="0" autoLine="0" autoPict="0">
                <anchor moveWithCells="1">
                  <from>
                    <xdr:col>15</xdr:col>
                    <xdr:colOff>9525</xdr:colOff>
                    <xdr:row>37</xdr:row>
                    <xdr:rowOff>19050</xdr:rowOff>
                  </from>
                  <to>
                    <xdr:col>16</xdr:col>
                    <xdr:colOff>57150</xdr:colOff>
                    <xdr:row>38</xdr:row>
                    <xdr:rowOff>0</xdr:rowOff>
                  </to>
                </anchor>
              </controlPr>
            </control>
          </mc:Choice>
        </mc:AlternateContent>
        <mc:AlternateContent xmlns:mc="http://schemas.openxmlformats.org/markup-compatibility/2006">
          <mc:Choice Requires="x14">
            <control shapeId="5339" r:id="rId59" name="Check Box 219">
              <controlPr locked="0" defaultSize="0" autoFill="0" autoLine="0" autoPict="0">
                <anchor moveWithCells="1">
                  <from>
                    <xdr:col>16</xdr:col>
                    <xdr:colOff>238125</xdr:colOff>
                    <xdr:row>37</xdr:row>
                    <xdr:rowOff>28575</xdr:rowOff>
                  </from>
                  <to>
                    <xdr:col>18</xdr:col>
                    <xdr:colOff>19050</xdr:colOff>
                    <xdr:row>38</xdr:row>
                    <xdr:rowOff>9525</xdr:rowOff>
                  </to>
                </anchor>
              </controlPr>
            </control>
          </mc:Choice>
        </mc:AlternateContent>
        <mc:AlternateContent xmlns:mc="http://schemas.openxmlformats.org/markup-compatibility/2006">
          <mc:Choice Requires="x14">
            <control shapeId="5340" r:id="rId60" name="Check Box 220">
              <controlPr locked="0" defaultSize="0" autoFill="0" autoLine="0" autoPict="0">
                <anchor moveWithCells="1">
                  <from>
                    <xdr:col>19</xdr:col>
                    <xdr:colOff>28575</xdr:colOff>
                    <xdr:row>37</xdr:row>
                    <xdr:rowOff>19050</xdr:rowOff>
                  </from>
                  <to>
                    <xdr:col>20</xdr:col>
                    <xdr:colOff>95250</xdr:colOff>
                    <xdr:row>37</xdr:row>
                    <xdr:rowOff>152400</xdr:rowOff>
                  </to>
                </anchor>
              </controlPr>
            </control>
          </mc:Choice>
        </mc:AlternateContent>
        <mc:AlternateContent xmlns:mc="http://schemas.openxmlformats.org/markup-compatibility/2006">
          <mc:Choice Requires="x14">
            <control shapeId="5341" r:id="rId61" name="Check Box 221">
              <controlPr locked="0" defaultSize="0" autoFill="0" autoLine="0" autoPict="0">
                <anchor moveWithCells="1">
                  <from>
                    <xdr:col>21</xdr:col>
                    <xdr:colOff>19050</xdr:colOff>
                    <xdr:row>37</xdr:row>
                    <xdr:rowOff>9525</xdr:rowOff>
                  </from>
                  <to>
                    <xdr:col>22</xdr:col>
                    <xdr:colOff>66675</xdr:colOff>
                    <xdr:row>37</xdr:row>
                    <xdr:rowOff>161925</xdr:rowOff>
                  </to>
                </anchor>
              </controlPr>
            </control>
          </mc:Choice>
        </mc:AlternateContent>
        <mc:AlternateContent xmlns:mc="http://schemas.openxmlformats.org/markup-compatibility/2006">
          <mc:Choice Requires="x14">
            <control shapeId="5342" r:id="rId62" name="Check Box 222">
              <controlPr locked="0" defaultSize="0" autoFill="0" autoLine="0" autoPict="0">
                <anchor moveWithCells="1">
                  <from>
                    <xdr:col>23</xdr:col>
                    <xdr:colOff>28575</xdr:colOff>
                    <xdr:row>37</xdr:row>
                    <xdr:rowOff>9525</xdr:rowOff>
                  </from>
                  <to>
                    <xdr:col>24</xdr:col>
                    <xdr:colOff>76200</xdr:colOff>
                    <xdr:row>37</xdr:row>
                    <xdr:rowOff>161925</xdr:rowOff>
                  </to>
                </anchor>
              </controlPr>
            </control>
          </mc:Choice>
        </mc:AlternateContent>
        <mc:AlternateContent xmlns:mc="http://schemas.openxmlformats.org/markup-compatibility/2006">
          <mc:Choice Requires="x14">
            <control shapeId="5343" r:id="rId63" name="Check Box 223">
              <controlPr locked="0" defaultSize="0" autoFill="0" autoLine="0" autoPict="0">
                <anchor moveWithCells="1">
                  <from>
                    <xdr:col>24</xdr:col>
                    <xdr:colOff>228600</xdr:colOff>
                    <xdr:row>37</xdr:row>
                    <xdr:rowOff>19050</xdr:rowOff>
                  </from>
                  <to>
                    <xdr:col>26</xdr:col>
                    <xdr:colOff>9525</xdr:colOff>
                    <xdr:row>38</xdr:row>
                    <xdr:rowOff>0</xdr:rowOff>
                  </to>
                </anchor>
              </controlPr>
            </control>
          </mc:Choice>
        </mc:AlternateContent>
        <mc:AlternateContent xmlns:mc="http://schemas.openxmlformats.org/markup-compatibility/2006">
          <mc:Choice Requires="x14">
            <control shapeId="5344" r:id="rId64" name="Check Box 224">
              <controlPr defaultSize="0" autoFill="0" autoLine="0" autoPict="0">
                <anchor moveWithCells="1">
                  <from>
                    <xdr:col>7</xdr:col>
                    <xdr:colOff>9525</xdr:colOff>
                    <xdr:row>37</xdr:row>
                    <xdr:rowOff>161925</xdr:rowOff>
                  </from>
                  <to>
                    <xdr:col>8</xdr:col>
                    <xdr:colOff>76200</xdr:colOff>
                    <xdr:row>39</xdr:row>
                    <xdr:rowOff>9525</xdr:rowOff>
                  </to>
                </anchor>
              </controlPr>
            </control>
          </mc:Choice>
        </mc:AlternateContent>
        <mc:AlternateContent xmlns:mc="http://schemas.openxmlformats.org/markup-compatibility/2006">
          <mc:Choice Requires="x14">
            <control shapeId="5345" r:id="rId65" name="Check Box 225">
              <controlPr defaultSize="0" autoFill="0" autoLine="0" autoPict="0">
                <anchor moveWithCells="1">
                  <from>
                    <xdr:col>9</xdr:col>
                    <xdr:colOff>38100</xdr:colOff>
                    <xdr:row>38</xdr:row>
                    <xdr:rowOff>19050</xdr:rowOff>
                  </from>
                  <to>
                    <xdr:col>10</xdr:col>
                    <xdr:colOff>133350</xdr:colOff>
                    <xdr:row>39</xdr:row>
                    <xdr:rowOff>9525</xdr:rowOff>
                  </to>
                </anchor>
              </controlPr>
            </control>
          </mc:Choice>
        </mc:AlternateContent>
        <mc:AlternateContent xmlns:mc="http://schemas.openxmlformats.org/markup-compatibility/2006">
          <mc:Choice Requires="x14">
            <control shapeId="5346" r:id="rId66" name="Check Box 226">
              <controlPr defaultSize="0" autoFill="0" autoLine="0" autoPict="0">
                <anchor moveWithCells="1">
                  <from>
                    <xdr:col>11</xdr:col>
                    <xdr:colOff>19050</xdr:colOff>
                    <xdr:row>38</xdr:row>
                    <xdr:rowOff>19050</xdr:rowOff>
                  </from>
                  <to>
                    <xdr:col>12</xdr:col>
                    <xdr:colOff>66675</xdr:colOff>
                    <xdr:row>39</xdr:row>
                    <xdr:rowOff>9525</xdr:rowOff>
                  </to>
                </anchor>
              </controlPr>
            </control>
          </mc:Choice>
        </mc:AlternateContent>
        <mc:AlternateContent xmlns:mc="http://schemas.openxmlformats.org/markup-compatibility/2006">
          <mc:Choice Requires="x14">
            <control shapeId="5347" r:id="rId67" name="Check Box 227">
              <controlPr locked="0" defaultSize="0" autoFill="0" autoLine="0" autoPict="0">
                <anchor moveWithCells="1">
                  <from>
                    <xdr:col>15</xdr:col>
                    <xdr:colOff>9525</xdr:colOff>
                    <xdr:row>38</xdr:row>
                    <xdr:rowOff>19050</xdr:rowOff>
                  </from>
                  <to>
                    <xdr:col>16</xdr:col>
                    <xdr:colOff>57150</xdr:colOff>
                    <xdr:row>39</xdr:row>
                    <xdr:rowOff>9525</xdr:rowOff>
                  </to>
                </anchor>
              </controlPr>
            </control>
          </mc:Choice>
        </mc:AlternateContent>
        <mc:AlternateContent xmlns:mc="http://schemas.openxmlformats.org/markup-compatibility/2006">
          <mc:Choice Requires="x14">
            <control shapeId="5348" r:id="rId68" name="Check Box 228">
              <controlPr locked="0" defaultSize="0" autoFill="0" autoLine="0" autoPict="0">
                <anchor moveWithCells="1">
                  <from>
                    <xdr:col>16</xdr:col>
                    <xdr:colOff>238125</xdr:colOff>
                    <xdr:row>38</xdr:row>
                    <xdr:rowOff>19050</xdr:rowOff>
                  </from>
                  <to>
                    <xdr:col>18</xdr:col>
                    <xdr:colOff>19050</xdr:colOff>
                    <xdr:row>39</xdr:row>
                    <xdr:rowOff>9525</xdr:rowOff>
                  </to>
                </anchor>
              </controlPr>
            </control>
          </mc:Choice>
        </mc:AlternateContent>
        <mc:AlternateContent xmlns:mc="http://schemas.openxmlformats.org/markup-compatibility/2006">
          <mc:Choice Requires="x14">
            <control shapeId="5350" r:id="rId69" name="Check Box 230">
              <controlPr locked="0" defaultSize="0" autoFill="0" autoLine="0" autoPict="0">
                <anchor moveWithCells="1">
                  <from>
                    <xdr:col>21</xdr:col>
                    <xdr:colOff>19050</xdr:colOff>
                    <xdr:row>38</xdr:row>
                    <xdr:rowOff>0</xdr:rowOff>
                  </from>
                  <to>
                    <xdr:col>22</xdr:col>
                    <xdr:colOff>66675</xdr:colOff>
                    <xdr:row>38</xdr:row>
                    <xdr:rowOff>152400</xdr:rowOff>
                  </to>
                </anchor>
              </controlPr>
            </control>
          </mc:Choice>
        </mc:AlternateContent>
        <mc:AlternateContent xmlns:mc="http://schemas.openxmlformats.org/markup-compatibility/2006">
          <mc:Choice Requires="x14">
            <control shapeId="5351" r:id="rId70" name="Check Box 231">
              <controlPr locked="0" defaultSize="0" autoFill="0" autoLine="0" autoPict="0">
                <anchor moveWithCells="1">
                  <from>
                    <xdr:col>23</xdr:col>
                    <xdr:colOff>28575</xdr:colOff>
                    <xdr:row>38</xdr:row>
                    <xdr:rowOff>0</xdr:rowOff>
                  </from>
                  <to>
                    <xdr:col>24</xdr:col>
                    <xdr:colOff>76200</xdr:colOff>
                    <xdr:row>38</xdr:row>
                    <xdr:rowOff>152400</xdr:rowOff>
                  </to>
                </anchor>
              </controlPr>
            </control>
          </mc:Choice>
        </mc:AlternateContent>
        <mc:AlternateContent xmlns:mc="http://schemas.openxmlformats.org/markup-compatibility/2006">
          <mc:Choice Requires="x14">
            <control shapeId="5352" r:id="rId71" name="Check Box 232">
              <controlPr locked="0" defaultSize="0" autoFill="0" autoLine="0" autoPict="0">
                <anchor moveWithCells="1">
                  <from>
                    <xdr:col>24</xdr:col>
                    <xdr:colOff>228600</xdr:colOff>
                    <xdr:row>38</xdr:row>
                    <xdr:rowOff>9525</xdr:rowOff>
                  </from>
                  <to>
                    <xdr:col>26</xdr:col>
                    <xdr:colOff>9525</xdr:colOff>
                    <xdr:row>38</xdr:row>
                    <xdr:rowOff>161925</xdr:rowOff>
                  </to>
                </anchor>
              </controlPr>
            </control>
          </mc:Choice>
        </mc:AlternateContent>
        <mc:AlternateContent xmlns:mc="http://schemas.openxmlformats.org/markup-compatibility/2006">
          <mc:Choice Requires="x14">
            <control shapeId="5353" r:id="rId72" name="Check Box 233">
              <controlPr locked="0" defaultSize="0" autoFill="0" autoLine="0" autoPict="0">
                <anchor moveWithCells="1">
                  <from>
                    <xdr:col>7</xdr:col>
                    <xdr:colOff>9525</xdr:colOff>
                    <xdr:row>37</xdr:row>
                    <xdr:rowOff>171450</xdr:rowOff>
                  </from>
                  <to>
                    <xdr:col>8</xdr:col>
                    <xdr:colOff>76200</xdr:colOff>
                    <xdr:row>39</xdr:row>
                    <xdr:rowOff>9525</xdr:rowOff>
                  </to>
                </anchor>
              </controlPr>
            </control>
          </mc:Choice>
        </mc:AlternateContent>
        <mc:AlternateContent xmlns:mc="http://schemas.openxmlformats.org/markup-compatibility/2006">
          <mc:Choice Requires="x14">
            <control shapeId="5354" r:id="rId73" name="Check Box 234">
              <controlPr locked="0" defaultSize="0" autoFill="0" autoLine="0" autoPict="0">
                <anchor moveWithCells="1">
                  <from>
                    <xdr:col>9</xdr:col>
                    <xdr:colOff>38100</xdr:colOff>
                    <xdr:row>38</xdr:row>
                    <xdr:rowOff>28575</xdr:rowOff>
                  </from>
                  <to>
                    <xdr:col>10</xdr:col>
                    <xdr:colOff>133350</xdr:colOff>
                    <xdr:row>39</xdr:row>
                    <xdr:rowOff>9525</xdr:rowOff>
                  </to>
                </anchor>
              </controlPr>
            </control>
          </mc:Choice>
        </mc:AlternateContent>
        <mc:AlternateContent xmlns:mc="http://schemas.openxmlformats.org/markup-compatibility/2006">
          <mc:Choice Requires="x14">
            <control shapeId="5355" r:id="rId74" name="Check Box 235">
              <controlPr locked="0" defaultSize="0" autoFill="0" autoLine="0" autoPict="0">
                <anchor moveWithCells="1">
                  <from>
                    <xdr:col>11</xdr:col>
                    <xdr:colOff>19050</xdr:colOff>
                    <xdr:row>38</xdr:row>
                    <xdr:rowOff>19050</xdr:rowOff>
                  </from>
                  <to>
                    <xdr:col>12</xdr:col>
                    <xdr:colOff>66675</xdr:colOff>
                    <xdr:row>39</xdr:row>
                    <xdr:rowOff>9525</xdr:rowOff>
                  </to>
                </anchor>
              </controlPr>
            </control>
          </mc:Choice>
        </mc:AlternateContent>
        <mc:AlternateContent xmlns:mc="http://schemas.openxmlformats.org/markup-compatibility/2006">
          <mc:Choice Requires="x14">
            <control shapeId="5356" r:id="rId75" name="Check Box 236">
              <controlPr locked="0" defaultSize="0" autoFill="0" autoLine="0" autoPict="0">
                <anchor moveWithCells="1">
                  <from>
                    <xdr:col>13</xdr:col>
                    <xdr:colOff>9525</xdr:colOff>
                    <xdr:row>38</xdr:row>
                    <xdr:rowOff>19050</xdr:rowOff>
                  </from>
                  <to>
                    <xdr:col>14</xdr:col>
                    <xdr:colOff>57150</xdr:colOff>
                    <xdr:row>39</xdr:row>
                    <xdr:rowOff>9525</xdr:rowOff>
                  </to>
                </anchor>
              </controlPr>
            </control>
          </mc:Choice>
        </mc:AlternateContent>
        <mc:AlternateContent xmlns:mc="http://schemas.openxmlformats.org/markup-compatibility/2006">
          <mc:Choice Requires="x14">
            <control shapeId="5357" r:id="rId76" name="Check Box 237">
              <controlPr locked="0" defaultSize="0" autoFill="0" autoLine="0" autoPict="0">
                <anchor moveWithCells="1">
                  <from>
                    <xdr:col>19</xdr:col>
                    <xdr:colOff>28575</xdr:colOff>
                    <xdr:row>38</xdr:row>
                    <xdr:rowOff>19050</xdr:rowOff>
                  </from>
                  <to>
                    <xdr:col>20</xdr:col>
                    <xdr:colOff>123825</xdr:colOff>
                    <xdr:row>38</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53"/>
  </sheetPr>
  <dimension ref="A1:AO91"/>
  <sheetViews>
    <sheetView zoomScaleNormal="100" zoomScaleSheetLayoutView="100" zoomScalePageLayoutView="96" workbookViewId="0">
      <selection activeCell="AF10" sqref="AF10:AJ11"/>
    </sheetView>
  </sheetViews>
  <sheetFormatPr defaultColWidth="2.25" defaultRowHeight="48.75" customHeight="1"/>
  <cols>
    <col min="1" max="1" width="2.25" style="30" customWidth="1"/>
    <col min="2" max="2" width="15" style="5" customWidth="1"/>
    <col min="3" max="3" width="18" style="5" customWidth="1"/>
    <col min="4" max="4" width="9" style="6" customWidth="1"/>
    <col min="5" max="28" width="2.25" style="5" customWidth="1"/>
    <col min="29" max="31" width="4.5" style="5" customWidth="1"/>
    <col min="32" max="32" width="9.75" style="7" customWidth="1"/>
    <col min="33" max="36" width="9.75" style="8" customWidth="1"/>
    <col min="37" max="39" width="4.625" style="5" customWidth="1"/>
    <col min="40" max="40" width="11.25" style="9" customWidth="1"/>
    <col min="41" max="41" width="10.25" style="9" customWidth="1"/>
    <col min="42" max="16384" width="2.25" style="5"/>
  </cols>
  <sheetData>
    <row r="1" spans="2:41" ht="13.5" customHeight="1">
      <c r="AK1" s="208" t="s">
        <v>527</v>
      </c>
      <c r="AL1" s="208"/>
      <c r="AM1" s="208"/>
      <c r="AN1" s="208"/>
      <c r="AO1" s="208"/>
    </row>
    <row r="2" spans="2:41" ht="13.5" customHeight="1">
      <c r="B2" s="177" t="s">
        <v>175</v>
      </c>
      <c r="C2" s="178"/>
      <c r="D2" s="178"/>
      <c r="E2" s="181" t="s">
        <v>88</v>
      </c>
      <c r="F2" s="181"/>
      <c r="G2" s="181"/>
      <c r="H2" s="181"/>
      <c r="I2" s="181"/>
      <c r="J2" s="181"/>
      <c r="K2" s="181"/>
      <c r="L2" s="181"/>
      <c r="M2" s="181"/>
      <c r="N2" s="181"/>
      <c r="O2" s="181"/>
      <c r="P2" s="182"/>
      <c r="Q2" s="182"/>
      <c r="R2" s="182"/>
      <c r="S2" s="182"/>
      <c r="T2" s="183"/>
      <c r="U2" s="185" t="s">
        <v>176</v>
      </c>
      <c r="V2" s="185"/>
      <c r="W2" s="185"/>
      <c r="X2" s="185"/>
      <c r="Y2" s="185"/>
      <c r="Z2" s="185"/>
      <c r="AA2" s="185"/>
      <c r="AB2" s="185"/>
      <c r="AC2" s="226" t="s">
        <v>167</v>
      </c>
      <c r="AD2" s="227"/>
      <c r="AE2" s="227"/>
      <c r="AF2" s="219" t="s">
        <v>162</v>
      </c>
      <c r="AG2" s="219"/>
      <c r="AH2" s="219"/>
      <c r="AI2" s="219"/>
      <c r="AJ2" s="219"/>
      <c r="AK2" s="237" t="s">
        <v>156</v>
      </c>
      <c r="AL2" s="238"/>
      <c r="AM2" s="238"/>
      <c r="AN2" s="212" t="s">
        <v>307</v>
      </c>
      <c r="AO2" s="213"/>
    </row>
    <row r="3" spans="2:41" ht="13.5" customHeight="1">
      <c r="B3" s="179"/>
      <c r="C3" s="180"/>
      <c r="D3" s="180"/>
      <c r="E3" s="181"/>
      <c r="F3" s="181"/>
      <c r="G3" s="181"/>
      <c r="H3" s="181"/>
      <c r="I3" s="181"/>
      <c r="J3" s="181"/>
      <c r="K3" s="181"/>
      <c r="L3" s="181"/>
      <c r="M3" s="181"/>
      <c r="N3" s="181"/>
      <c r="O3" s="181"/>
      <c r="P3" s="181"/>
      <c r="Q3" s="181"/>
      <c r="R3" s="181"/>
      <c r="S3" s="181"/>
      <c r="T3" s="184"/>
      <c r="U3" s="236" t="s">
        <v>178</v>
      </c>
      <c r="V3" s="236"/>
      <c r="W3" s="234" t="s">
        <v>177</v>
      </c>
      <c r="X3" s="234"/>
      <c r="Y3" s="234"/>
      <c r="Z3" s="234"/>
      <c r="AA3" s="234"/>
      <c r="AB3" s="234"/>
      <c r="AC3" s="228"/>
      <c r="AD3" s="229"/>
      <c r="AE3" s="229"/>
      <c r="AF3" s="219"/>
      <c r="AG3" s="219"/>
      <c r="AH3" s="219"/>
      <c r="AI3" s="219"/>
      <c r="AJ3" s="219"/>
      <c r="AK3" s="228"/>
      <c r="AL3" s="229"/>
      <c r="AM3" s="229"/>
      <c r="AN3" s="214"/>
      <c r="AO3" s="213"/>
    </row>
    <row r="4" spans="2:41" ht="13.5" customHeight="1">
      <c r="B4" s="186" t="s">
        <v>174</v>
      </c>
      <c r="C4" s="187"/>
      <c r="D4" s="187"/>
      <c r="E4" s="190" t="s">
        <v>98</v>
      </c>
      <c r="F4" s="191" t="s">
        <v>1</v>
      </c>
      <c r="G4" s="190" t="s">
        <v>2</v>
      </c>
      <c r="H4" s="190" t="s">
        <v>99</v>
      </c>
      <c r="I4" s="190" t="s">
        <v>105</v>
      </c>
      <c r="J4" s="190" t="s">
        <v>100</v>
      </c>
      <c r="K4" s="191" t="s">
        <v>96</v>
      </c>
      <c r="L4" s="191" t="s">
        <v>3</v>
      </c>
      <c r="M4" s="190" t="s">
        <v>101</v>
      </c>
      <c r="N4" s="191" t="s">
        <v>4</v>
      </c>
      <c r="O4" s="191" t="s">
        <v>5</v>
      </c>
      <c r="P4" s="190" t="s">
        <v>102</v>
      </c>
      <c r="Q4" s="190" t="s">
        <v>103</v>
      </c>
      <c r="R4" s="191" t="s">
        <v>6</v>
      </c>
      <c r="S4" s="190" t="s">
        <v>104</v>
      </c>
      <c r="T4" s="211" t="s">
        <v>183</v>
      </c>
      <c r="U4" s="236"/>
      <c r="V4" s="236"/>
      <c r="W4" s="234"/>
      <c r="X4" s="234"/>
      <c r="Y4" s="234"/>
      <c r="Z4" s="234"/>
      <c r="AA4" s="234"/>
      <c r="AB4" s="234"/>
      <c r="AC4" s="217" t="s">
        <v>112</v>
      </c>
      <c r="AD4" s="218"/>
      <c r="AE4" s="218"/>
      <c r="AF4" s="219"/>
      <c r="AG4" s="219"/>
      <c r="AH4" s="219"/>
      <c r="AI4" s="219"/>
      <c r="AJ4" s="219"/>
      <c r="AK4" s="217" t="s">
        <v>112</v>
      </c>
      <c r="AL4" s="218"/>
      <c r="AM4" s="218"/>
      <c r="AN4" s="214"/>
      <c r="AO4" s="213"/>
    </row>
    <row r="5" spans="2:41" ht="13.5" customHeight="1">
      <c r="B5" s="188"/>
      <c r="C5" s="189"/>
      <c r="D5" s="189"/>
      <c r="E5" s="190"/>
      <c r="F5" s="191"/>
      <c r="G5" s="190"/>
      <c r="H5" s="191"/>
      <c r="I5" s="191"/>
      <c r="J5" s="190"/>
      <c r="K5" s="191"/>
      <c r="L5" s="191"/>
      <c r="M5" s="190"/>
      <c r="N5" s="191"/>
      <c r="O5" s="191"/>
      <c r="P5" s="190"/>
      <c r="Q5" s="190"/>
      <c r="R5" s="191"/>
      <c r="S5" s="190"/>
      <c r="T5" s="211"/>
      <c r="U5" s="235" t="s">
        <v>179</v>
      </c>
      <c r="V5" s="235"/>
      <c r="W5" s="219" t="s">
        <v>181</v>
      </c>
      <c r="X5" s="219"/>
      <c r="Y5" s="219"/>
      <c r="Z5" s="219"/>
      <c r="AA5" s="219"/>
      <c r="AB5" s="219"/>
      <c r="AC5" s="217"/>
      <c r="AD5" s="218"/>
      <c r="AE5" s="218"/>
      <c r="AF5" s="219" t="s">
        <v>163</v>
      </c>
      <c r="AG5" s="219"/>
      <c r="AH5" s="219"/>
      <c r="AI5" s="219"/>
      <c r="AJ5" s="219"/>
      <c r="AK5" s="217"/>
      <c r="AL5" s="218"/>
      <c r="AM5" s="218"/>
      <c r="AN5" s="214"/>
      <c r="AO5" s="213"/>
    </row>
    <row r="6" spans="2:41" ht="13.5" customHeight="1">
      <c r="B6" s="192" t="s">
        <v>165</v>
      </c>
      <c r="C6" s="193"/>
      <c r="D6" s="194"/>
      <c r="E6" s="190"/>
      <c r="F6" s="191"/>
      <c r="G6" s="190"/>
      <c r="H6" s="191"/>
      <c r="I6" s="191"/>
      <c r="J6" s="190"/>
      <c r="K6" s="191"/>
      <c r="L6" s="191"/>
      <c r="M6" s="190"/>
      <c r="N6" s="191"/>
      <c r="O6" s="191"/>
      <c r="P6" s="190"/>
      <c r="Q6" s="190"/>
      <c r="R6" s="191"/>
      <c r="S6" s="190"/>
      <c r="T6" s="211"/>
      <c r="U6" s="235"/>
      <c r="V6" s="235"/>
      <c r="W6" s="219"/>
      <c r="X6" s="219"/>
      <c r="Y6" s="219"/>
      <c r="Z6" s="219"/>
      <c r="AA6" s="219"/>
      <c r="AB6" s="219"/>
      <c r="AC6" s="217"/>
      <c r="AD6" s="218"/>
      <c r="AE6" s="218"/>
      <c r="AF6" s="219"/>
      <c r="AG6" s="219"/>
      <c r="AH6" s="219"/>
      <c r="AI6" s="219"/>
      <c r="AJ6" s="219"/>
      <c r="AK6" s="217"/>
      <c r="AL6" s="218"/>
      <c r="AM6" s="218"/>
      <c r="AN6" s="214"/>
      <c r="AO6" s="213"/>
    </row>
    <row r="7" spans="2:41" ht="13.5" customHeight="1">
      <c r="B7" s="192" t="s">
        <v>201</v>
      </c>
      <c r="C7" s="193"/>
      <c r="D7" s="194"/>
      <c r="E7" s="190"/>
      <c r="F7" s="191"/>
      <c r="G7" s="190"/>
      <c r="H7" s="191"/>
      <c r="I7" s="191"/>
      <c r="J7" s="190"/>
      <c r="K7" s="191"/>
      <c r="L7" s="191"/>
      <c r="M7" s="190"/>
      <c r="N7" s="191"/>
      <c r="O7" s="191"/>
      <c r="P7" s="190"/>
      <c r="Q7" s="190"/>
      <c r="R7" s="191"/>
      <c r="S7" s="190"/>
      <c r="T7" s="211"/>
      <c r="U7" s="235"/>
      <c r="V7" s="235"/>
      <c r="W7" s="219"/>
      <c r="X7" s="219"/>
      <c r="Y7" s="219"/>
      <c r="Z7" s="219"/>
      <c r="AA7" s="219"/>
      <c r="AB7" s="219"/>
      <c r="AC7" s="217"/>
      <c r="AD7" s="218"/>
      <c r="AE7" s="218"/>
      <c r="AF7" s="219" t="s">
        <v>189</v>
      </c>
      <c r="AG7" s="219"/>
      <c r="AH7" s="219"/>
      <c r="AI7" s="219"/>
      <c r="AJ7" s="219"/>
      <c r="AK7" s="217"/>
      <c r="AL7" s="218"/>
      <c r="AM7" s="218"/>
      <c r="AN7" s="214"/>
      <c r="AO7" s="213"/>
    </row>
    <row r="8" spans="2:41" ht="13.5" customHeight="1">
      <c r="B8" s="195" t="s">
        <v>202</v>
      </c>
      <c r="C8" s="196"/>
      <c r="D8" s="197"/>
      <c r="E8" s="190"/>
      <c r="F8" s="191"/>
      <c r="G8" s="190"/>
      <c r="H8" s="191"/>
      <c r="I8" s="191"/>
      <c r="J8" s="190"/>
      <c r="K8" s="191"/>
      <c r="L8" s="191"/>
      <c r="M8" s="190"/>
      <c r="N8" s="191"/>
      <c r="O8" s="191"/>
      <c r="P8" s="190"/>
      <c r="Q8" s="190"/>
      <c r="R8" s="191"/>
      <c r="S8" s="190"/>
      <c r="T8" s="211"/>
      <c r="U8" s="235" t="s">
        <v>180</v>
      </c>
      <c r="V8" s="235"/>
      <c r="W8" s="219" t="s">
        <v>182</v>
      </c>
      <c r="X8" s="219"/>
      <c r="Y8" s="219"/>
      <c r="Z8" s="219"/>
      <c r="AA8" s="219"/>
      <c r="AB8" s="219"/>
      <c r="AC8" s="233" t="s">
        <v>110</v>
      </c>
      <c r="AD8" s="220" t="s">
        <v>111</v>
      </c>
      <c r="AE8" s="220" t="s">
        <v>109</v>
      </c>
      <c r="AF8" s="219"/>
      <c r="AG8" s="219"/>
      <c r="AH8" s="219"/>
      <c r="AI8" s="219"/>
      <c r="AJ8" s="219"/>
      <c r="AK8" s="233" t="s">
        <v>110</v>
      </c>
      <c r="AL8" s="220" t="s">
        <v>111</v>
      </c>
      <c r="AM8" s="220" t="s">
        <v>109</v>
      </c>
      <c r="AN8" s="214"/>
      <c r="AO8" s="213"/>
    </row>
    <row r="9" spans="2:41" ht="13.5" customHeight="1">
      <c r="B9" s="198"/>
      <c r="C9" s="199"/>
      <c r="D9" s="200"/>
      <c r="E9" s="190"/>
      <c r="F9" s="191"/>
      <c r="G9" s="190"/>
      <c r="H9" s="191"/>
      <c r="I9" s="191"/>
      <c r="J9" s="190"/>
      <c r="K9" s="191"/>
      <c r="L9" s="191"/>
      <c r="M9" s="190"/>
      <c r="N9" s="191"/>
      <c r="O9" s="191"/>
      <c r="P9" s="190"/>
      <c r="Q9" s="190"/>
      <c r="R9" s="191"/>
      <c r="S9" s="190"/>
      <c r="T9" s="211"/>
      <c r="U9" s="235"/>
      <c r="V9" s="235"/>
      <c r="W9" s="219"/>
      <c r="X9" s="219"/>
      <c r="Y9" s="219"/>
      <c r="Z9" s="219"/>
      <c r="AA9" s="219"/>
      <c r="AB9" s="219"/>
      <c r="AC9" s="233"/>
      <c r="AD9" s="220"/>
      <c r="AE9" s="220"/>
      <c r="AF9" s="219"/>
      <c r="AG9" s="219"/>
      <c r="AH9" s="219"/>
      <c r="AI9" s="219"/>
      <c r="AJ9" s="219"/>
      <c r="AK9" s="233"/>
      <c r="AL9" s="220"/>
      <c r="AM9" s="220"/>
      <c r="AN9" s="214"/>
      <c r="AO9" s="213"/>
    </row>
    <row r="10" spans="2:41" ht="13.5" customHeight="1">
      <c r="B10" s="192" t="s">
        <v>166</v>
      </c>
      <c r="C10" s="193"/>
      <c r="D10" s="194"/>
      <c r="E10" s="190"/>
      <c r="F10" s="191"/>
      <c r="G10" s="190"/>
      <c r="H10" s="191"/>
      <c r="I10" s="191"/>
      <c r="J10" s="190"/>
      <c r="K10" s="191"/>
      <c r="L10" s="191"/>
      <c r="M10" s="190"/>
      <c r="N10" s="191"/>
      <c r="O10" s="191"/>
      <c r="P10" s="190"/>
      <c r="Q10" s="190"/>
      <c r="R10" s="191"/>
      <c r="S10" s="190"/>
      <c r="T10" s="211"/>
      <c r="U10" s="235"/>
      <c r="V10" s="235"/>
      <c r="W10" s="219"/>
      <c r="X10" s="219"/>
      <c r="Y10" s="219"/>
      <c r="Z10" s="219"/>
      <c r="AA10" s="219"/>
      <c r="AB10" s="219"/>
      <c r="AC10" s="233"/>
      <c r="AD10" s="220"/>
      <c r="AE10" s="220"/>
      <c r="AF10" s="247" t="s">
        <v>187</v>
      </c>
      <c r="AG10" s="247"/>
      <c r="AH10" s="247"/>
      <c r="AI10" s="247"/>
      <c r="AJ10" s="247"/>
      <c r="AK10" s="233"/>
      <c r="AL10" s="220"/>
      <c r="AM10" s="220"/>
      <c r="AN10" s="214"/>
      <c r="AO10" s="213"/>
    </row>
    <row r="11" spans="2:41" ht="13.5" customHeight="1">
      <c r="B11" s="192" t="s">
        <v>203</v>
      </c>
      <c r="C11" s="193"/>
      <c r="D11" s="194"/>
      <c r="E11" s="190"/>
      <c r="F11" s="191"/>
      <c r="G11" s="190"/>
      <c r="H11" s="191"/>
      <c r="I11" s="191"/>
      <c r="J11" s="190"/>
      <c r="K11" s="191"/>
      <c r="L11" s="191"/>
      <c r="M11" s="190"/>
      <c r="N11" s="191"/>
      <c r="O11" s="191"/>
      <c r="P11" s="190"/>
      <c r="Q11" s="190"/>
      <c r="R11" s="191"/>
      <c r="S11" s="190"/>
      <c r="T11" s="211"/>
      <c r="U11" s="204" t="s">
        <v>171</v>
      </c>
      <c r="V11" s="205"/>
      <c r="W11" s="230" t="s">
        <v>172</v>
      </c>
      <c r="X11" s="205"/>
      <c r="Y11" s="205"/>
      <c r="Z11" s="230" t="s">
        <v>173</v>
      </c>
      <c r="AA11" s="205"/>
      <c r="AB11" s="231"/>
      <c r="AC11" s="220"/>
      <c r="AD11" s="220"/>
      <c r="AE11" s="220"/>
      <c r="AF11" s="247"/>
      <c r="AG11" s="247"/>
      <c r="AH11" s="247"/>
      <c r="AI11" s="247"/>
      <c r="AJ11" s="247"/>
      <c r="AK11" s="233"/>
      <c r="AL11" s="220"/>
      <c r="AM11" s="220"/>
      <c r="AN11" s="214"/>
      <c r="AO11" s="213"/>
    </row>
    <row r="12" spans="2:41" ht="13.5" customHeight="1">
      <c r="B12" s="192" t="s">
        <v>204</v>
      </c>
      <c r="C12" s="193"/>
      <c r="D12" s="194"/>
      <c r="E12" s="190"/>
      <c r="F12" s="191"/>
      <c r="G12" s="190"/>
      <c r="H12" s="191"/>
      <c r="I12" s="191"/>
      <c r="J12" s="190"/>
      <c r="K12" s="191"/>
      <c r="L12" s="191"/>
      <c r="M12" s="190"/>
      <c r="N12" s="191"/>
      <c r="O12" s="191"/>
      <c r="P12" s="190"/>
      <c r="Q12" s="190"/>
      <c r="R12" s="191"/>
      <c r="S12" s="190"/>
      <c r="T12" s="211"/>
      <c r="U12" s="206"/>
      <c r="V12" s="207"/>
      <c r="W12" s="207"/>
      <c r="X12" s="207"/>
      <c r="Y12" s="207"/>
      <c r="Z12" s="207"/>
      <c r="AA12" s="207"/>
      <c r="AB12" s="232"/>
      <c r="AC12" s="220"/>
      <c r="AD12" s="220"/>
      <c r="AE12" s="220"/>
      <c r="AF12" s="241" t="s">
        <v>192</v>
      </c>
      <c r="AG12" s="243" t="s">
        <v>191</v>
      </c>
      <c r="AH12" s="243"/>
      <c r="AI12" s="243"/>
      <c r="AJ12" s="243"/>
      <c r="AK12" s="220"/>
      <c r="AL12" s="220"/>
      <c r="AM12" s="220"/>
      <c r="AN12" s="222" t="s">
        <v>190</v>
      </c>
      <c r="AO12" s="202" t="s">
        <v>301</v>
      </c>
    </row>
    <row r="13" spans="2:41" ht="13.5" customHeight="1">
      <c r="B13" s="192" t="s">
        <v>205</v>
      </c>
      <c r="C13" s="193"/>
      <c r="D13" s="194"/>
      <c r="E13" s="190"/>
      <c r="F13" s="191"/>
      <c r="G13" s="190"/>
      <c r="H13" s="191"/>
      <c r="I13" s="191"/>
      <c r="J13" s="190"/>
      <c r="K13" s="191"/>
      <c r="L13" s="191"/>
      <c r="M13" s="190"/>
      <c r="N13" s="191"/>
      <c r="O13" s="191"/>
      <c r="P13" s="190"/>
      <c r="Q13" s="190"/>
      <c r="R13" s="191"/>
      <c r="S13" s="190"/>
      <c r="T13" s="211"/>
      <c r="U13" s="224" t="s">
        <v>7</v>
      </c>
      <c r="V13" s="209" t="s">
        <v>8</v>
      </c>
      <c r="W13" s="209" t="s">
        <v>168</v>
      </c>
      <c r="X13" s="209" t="s">
        <v>169</v>
      </c>
      <c r="Y13" s="209" t="s">
        <v>170</v>
      </c>
      <c r="Z13" s="209" t="s">
        <v>9</v>
      </c>
      <c r="AA13" s="209" t="s">
        <v>10</v>
      </c>
      <c r="AB13" s="215" t="s">
        <v>11</v>
      </c>
      <c r="AC13" s="220"/>
      <c r="AD13" s="220"/>
      <c r="AE13" s="220"/>
      <c r="AF13" s="241"/>
      <c r="AG13" s="239"/>
      <c r="AH13" s="239"/>
      <c r="AI13" s="239"/>
      <c r="AJ13" s="239"/>
      <c r="AK13" s="220"/>
      <c r="AL13" s="220"/>
      <c r="AM13" s="220"/>
      <c r="AN13" s="222"/>
      <c r="AO13" s="222"/>
    </row>
    <row r="14" spans="2:41" ht="13.5" customHeight="1">
      <c r="B14" s="244" t="s">
        <v>92</v>
      </c>
      <c r="C14" s="201" t="s">
        <v>93</v>
      </c>
      <c r="D14" s="201" t="s">
        <v>164</v>
      </c>
      <c r="E14" s="190"/>
      <c r="F14" s="191"/>
      <c r="G14" s="190"/>
      <c r="H14" s="191"/>
      <c r="I14" s="191"/>
      <c r="J14" s="190"/>
      <c r="K14" s="191"/>
      <c r="L14" s="191"/>
      <c r="M14" s="190"/>
      <c r="N14" s="191"/>
      <c r="O14" s="191"/>
      <c r="P14" s="190"/>
      <c r="Q14" s="190"/>
      <c r="R14" s="191"/>
      <c r="S14" s="190"/>
      <c r="T14" s="211"/>
      <c r="U14" s="224"/>
      <c r="V14" s="209"/>
      <c r="W14" s="209"/>
      <c r="X14" s="209"/>
      <c r="Y14" s="209"/>
      <c r="Z14" s="209"/>
      <c r="AA14" s="209"/>
      <c r="AB14" s="215"/>
      <c r="AC14" s="220"/>
      <c r="AD14" s="220"/>
      <c r="AE14" s="220"/>
      <c r="AF14" s="241"/>
      <c r="AG14" s="239" t="s">
        <v>157</v>
      </c>
      <c r="AH14" s="239" t="s">
        <v>106</v>
      </c>
      <c r="AI14" s="239" t="s">
        <v>107</v>
      </c>
      <c r="AJ14" s="239" t="s">
        <v>108</v>
      </c>
      <c r="AK14" s="220"/>
      <c r="AL14" s="220"/>
      <c r="AM14" s="220"/>
      <c r="AN14" s="222"/>
      <c r="AO14" s="222"/>
    </row>
    <row r="15" spans="2:41" ht="13.5" customHeight="1">
      <c r="B15" s="245"/>
      <c r="C15" s="202"/>
      <c r="D15" s="202"/>
      <c r="E15" s="190"/>
      <c r="F15" s="191"/>
      <c r="G15" s="190"/>
      <c r="H15" s="191"/>
      <c r="I15" s="191"/>
      <c r="J15" s="190"/>
      <c r="K15" s="191"/>
      <c r="L15" s="191"/>
      <c r="M15" s="190"/>
      <c r="N15" s="191"/>
      <c r="O15" s="191"/>
      <c r="P15" s="190"/>
      <c r="Q15" s="190"/>
      <c r="R15" s="191"/>
      <c r="S15" s="190"/>
      <c r="T15" s="211"/>
      <c r="U15" s="224"/>
      <c r="V15" s="209"/>
      <c r="W15" s="209"/>
      <c r="X15" s="209"/>
      <c r="Y15" s="209"/>
      <c r="Z15" s="209"/>
      <c r="AA15" s="209"/>
      <c r="AB15" s="215"/>
      <c r="AC15" s="220"/>
      <c r="AD15" s="220"/>
      <c r="AE15" s="220"/>
      <c r="AF15" s="241"/>
      <c r="AG15" s="239"/>
      <c r="AH15" s="239"/>
      <c r="AI15" s="239"/>
      <c r="AJ15" s="239"/>
      <c r="AK15" s="220"/>
      <c r="AL15" s="220"/>
      <c r="AM15" s="220"/>
      <c r="AN15" s="222"/>
      <c r="AO15" s="222"/>
    </row>
    <row r="16" spans="2:41" ht="13.5" customHeight="1">
      <c r="B16" s="246"/>
      <c r="C16" s="203"/>
      <c r="D16" s="203"/>
      <c r="E16" s="190"/>
      <c r="F16" s="191"/>
      <c r="G16" s="190"/>
      <c r="H16" s="191"/>
      <c r="I16" s="191"/>
      <c r="J16" s="190"/>
      <c r="K16" s="191"/>
      <c r="L16" s="191"/>
      <c r="M16" s="190"/>
      <c r="N16" s="191"/>
      <c r="O16" s="191"/>
      <c r="P16" s="190"/>
      <c r="Q16" s="190"/>
      <c r="R16" s="191"/>
      <c r="S16" s="190"/>
      <c r="T16" s="211"/>
      <c r="U16" s="225"/>
      <c r="V16" s="210"/>
      <c r="W16" s="210"/>
      <c r="X16" s="210"/>
      <c r="Y16" s="210"/>
      <c r="Z16" s="210"/>
      <c r="AA16" s="210"/>
      <c r="AB16" s="216"/>
      <c r="AC16" s="221"/>
      <c r="AD16" s="221"/>
      <c r="AE16" s="221"/>
      <c r="AF16" s="242"/>
      <c r="AG16" s="240"/>
      <c r="AH16" s="240"/>
      <c r="AI16" s="240"/>
      <c r="AJ16" s="240"/>
      <c r="AK16" s="221"/>
      <c r="AL16" s="221"/>
      <c r="AM16" s="221"/>
      <c r="AN16" s="223"/>
      <c r="AO16" s="223"/>
    </row>
    <row r="17" spans="1:41" ht="13.5" customHeight="1">
      <c r="A17" s="30" t="s">
        <v>238</v>
      </c>
      <c r="B17" s="14" t="s">
        <v>239</v>
      </c>
      <c r="C17" s="14" t="s">
        <v>240</v>
      </c>
      <c r="D17" s="14" t="s">
        <v>241</v>
      </c>
      <c r="E17" s="15" t="s">
        <v>194</v>
      </c>
      <c r="F17" s="16" t="s">
        <v>195</v>
      </c>
      <c r="G17" s="15" t="s">
        <v>242</v>
      </c>
      <c r="H17" s="16" t="s">
        <v>243</v>
      </c>
      <c r="I17" s="16" t="s">
        <v>196</v>
      </c>
      <c r="J17" s="15" t="s">
        <v>197</v>
      </c>
      <c r="K17" s="16" t="s">
        <v>198</v>
      </c>
      <c r="L17" s="16" t="s">
        <v>244</v>
      </c>
      <c r="M17" s="15" t="s">
        <v>245</v>
      </c>
      <c r="N17" s="16" t="s">
        <v>199</v>
      </c>
      <c r="O17" s="16" t="s">
        <v>246</v>
      </c>
      <c r="P17" s="15" t="s">
        <v>247</v>
      </c>
      <c r="Q17" s="15" t="s">
        <v>200</v>
      </c>
      <c r="R17" s="16" t="s">
        <v>248</v>
      </c>
      <c r="S17" s="15" t="s">
        <v>249</v>
      </c>
      <c r="T17" s="16" t="s">
        <v>250</v>
      </c>
      <c r="U17" s="16" t="s">
        <v>251</v>
      </c>
      <c r="V17" s="16" t="s">
        <v>252</v>
      </c>
      <c r="W17" s="16" t="s">
        <v>253</v>
      </c>
      <c r="X17" s="16" t="s">
        <v>254</v>
      </c>
      <c r="Y17" s="16" t="s">
        <v>255</v>
      </c>
      <c r="Z17" s="16" t="s">
        <v>256</v>
      </c>
      <c r="AA17" s="16" t="s">
        <v>257</v>
      </c>
      <c r="AB17" s="16" t="s">
        <v>258</v>
      </c>
      <c r="AC17" s="15" t="s">
        <v>259</v>
      </c>
      <c r="AD17" s="15" t="s">
        <v>260</v>
      </c>
      <c r="AE17" s="15" t="s">
        <v>261</v>
      </c>
      <c r="AF17" s="17" t="s">
        <v>262</v>
      </c>
      <c r="AG17" s="17" t="s">
        <v>263</v>
      </c>
      <c r="AH17" s="17" t="s">
        <v>264</v>
      </c>
      <c r="AI17" s="17" t="s">
        <v>265</v>
      </c>
      <c r="AJ17" s="17" t="s">
        <v>266</v>
      </c>
      <c r="AK17" s="15" t="s">
        <v>267</v>
      </c>
      <c r="AL17" s="15" t="s">
        <v>268</v>
      </c>
      <c r="AM17" s="15" t="s">
        <v>269</v>
      </c>
      <c r="AN17" s="18" t="s">
        <v>270</v>
      </c>
      <c r="AO17" s="18" t="s">
        <v>271</v>
      </c>
    </row>
    <row r="18" spans="1:41" ht="48.75" customHeight="1">
      <c r="A18" s="19" t="s">
        <v>117</v>
      </c>
      <c r="B18" s="12" t="s">
        <v>115</v>
      </c>
      <c r="C18" s="12" t="s">
        <v>94</v>
      </c>
      <c r="D18" s="29" t="s">
        <v>20</v>
      </c>
      <c r="E18" s="20"/>
      <c r="F18" s="20"/>
      <c r="G18" s="20"/>
      <c r="H18" s="20"/>
      <c r="I18" s="20"/>
      <c r="J18" s="20" t="s">
        <v>21</v>
      </c>
      <c r="K18" s="20"/>
      <c r="L18" s="20"/>
      <c r="M18" s="20"/>
      <c r="N18" s="20"/>
      <c r="O18" s="20"/>
      <c r="P18" s="20"/>
      <c r="Q18" s="20"/>
      <c r="R18" s="20"/>
      <c r="S18" s="20"/>
      <c r="T18" s="20"/>
      <c r="U18" s="20" t="s">
        <v>0</v>
      </c>
      <c r="V18" s="20" t="s">
        <v>0</v>
      </c>
      <c r="W18" s="23" t="s">
        <v>0</v>
      </c>
      <c r="X18" s="23"/>
      <c r="Y18" s="23"/>
      <c r="Z18" s="20" t="s">
        <v>0</v>
      </c>
      <c r="AA18" s="20" t="s">
        <v>0</v>
      </c>
      <c r="AB18" s="20"/>
      <c r="AC18" s="21">
        <v>2</v>
      </c>
      <c r="AD18" s="21">
        <v>3</v>
      </c>
      <c r="AE18" s="21" t="str">
        <f>IF(OR(ISBLANK(AC18),ISBLANK(AD18)),"",INDEX(評価表!$C$4:$G$8,MATCH(AC18,評価表!$B$4:$B$8,0),MATCH(AD18,評価表!$C$3:$G$3,0)))</f>
        <v>○</v>
      </c>
      <c r="AF18" s="12" t="s">
        <v>208</v>
      </c>
      <c r="AG18" s="31"/>
      <c r="AH18" s="31"/>
      <c r="AI18" s="31" t="s">
        <v>541</v>
      </c>
      <c r="AJ18" s="31"/>
      <c r="AK18" s="21">
        <v>2</v>
      </c>
      <c r="AL18" s="21">
        <v>2</v>
      </c>
      <c r="AM18" s="21" t="str">
        <f>IF(OR(ISBLANK(AK18),ISBLANK(AL18)),"",INDEX(評価表!$C$4:$G$8,MATCH(AK18,評価表!$B$4:$B$8,0),MATCH(AL18,評価表!$C$3:$G$3,0)))</f>
        <v>―</v>
      </c>
      <c r="AN18" s="12" t="s">
        <v>186</v>
      </c>
      <c r="AO18" s="13" t="s">
        <v>299</v>
      </c>
    </row>
    <row r="19" spans="1:41" ht="48.75" customHeight="1">
      <c r="A19" s="19" t="s">
        <v>116</v>
      </c>
      <c r="B19" s="12" t="s">
        <v>115</v>
      </c>
      <c r="C19" s="12" t="s">
        <v>95</v>
      </c>
      <c r="D19" s="29" t="s">
        <v>20</v>
      </c>
      <c r="E19" s="20"/>
      <c r="F19" s="20"/>
      <c r="G19" s="20"/>
      <c r="H19" s="20"/>
      <c r="I19" s="20" t="s">
        <v>21</v>
      </c>
      <c r="J19" s="20" t="s">
        <v>21</v>
      </c>
      <c r="K19" s="20"/>
      <c r="L19" s="20"/>
      <c r="M19" s="20"/>
      <c r="N19" s="20"/>
      <c r="O19" s="20"/>
      <c r="P19" s="20"/>
      <c r="Q19" s="20"/>
      <c r="R19" s="20"/>
      <c r="S19" s="20"/>
      <c r="T19" s="20"/>
      <c r="U19" s="20" t="s">
        <v>0</v>
      </c>
      <c r="V19" s="20" t="s">
        <v>0</v>
      </c>
      <c r="W19" s="23" t="s">
        <v>0</v>
      </c>
      <c r="X19" s="23"/>
      <c r="Y19" s="23"/>
      <c r="Z19" s="20" t="s">
        <v>0</v>
      </c>
      <c r="AA19" s="20" t="s">
        <v>0</v>
      </c>
      <c r="AB19" s="20"/>
      <c r="AC19" s="21">
        <v>3</v>
      </c>
      <c r="AD19" s="21">
        <v>2</v>
      </c>
      <c r="AE19" s="21" t="str">
        <f>IF(OR(ISBLANK(AC19),ISBLANK(AD19)),"",INDEX(評価表!$C$4:$G$8,MATCH(AC19,評価表!$B$4:$B$8,0),MATCH(AD19,評価表!$C$3:$G$3,0)))</f>
        <v>○</v>
      </c>
      <c r="AF19" s="12" t="s">
        <v>209</v>
      </c>
      <c r="AG19" s="31"/>
      <c r="AH19" s="31"/>
      <c r="AI19" s="31" t="s">
        <v>541</v>
      </c>
      <c r="AJ19" s="31" t="s">
        <v>542</v>
      </c>
      <c r="AK19" s="21">
        <v>2</v>
      </c>
      <c r="AL19" s="21">
        <v>2</v>
      </c>
      <c r="AM19" s="21" t="str">
        <f>IF(OR(ISBLANK(AK19),ISBLANK(AL19)),"",INDEX(評価表!$C$4:$G$8,MATCH(AK19,評価表!$B$4:$B$8,0),MATCH(AL19,評価表!$C$3:$G$3,0)))</f>
        <v>―</v>
      </c>
      <c r="AN19" s="12" t="s">
        <v>186</v>
      </c>
      <c r="AO19" s="13" t="s">
        <v>299</v>
      </c>
    </row>
    <row r="20" spans="1:41" ht="48.75" customHeight="1">
      <c r="A20" s="19" t="s">
        <v>116</v>
      </c>
      <c r="B20" s="12" t="s">
        <v>115</v>
      </c>
      <c r="C20" s="22" t="s">
        <v>12</v>
      </c>
      <c r="D20" s="29" t="s">
        <v>20</v>
      </c>
      <c r="E20" s="20" t="s">
        <v>0</v>
      </c>
      <c r="F20" s="20"/>
      <c r="G20" s="20"/>
      <c r="H20" s="20"/>
      <c r="I20" s="20"/>
      <c r="J20" s="20" t="s">
        <v>21</v>
      </c>
      <c r="K20" s="20"/>
      <c r="L20" s="20"/>
      <c r="M20" s="20"/>
      <c r="N20" s="20"/>
      <c r="O20" s="20"/>
      <c r="P20" s="20"/>
      <c r="Q20" s="20"/>
      <c r="R20" s="20"/>
      <c r="S20" s="20"/>
      <c r="T20" s="20"/>
      <c r="U20" s="20" t="s">
        <v>0</v>
      </c>
      <c r="V20" s="20" t="s">
        <v>0</v>
      </c>
      <c r="W20" s="23" t="s">
        <v>0</v>
      </c>
      <c r="X20" s="23"/>
      <c r="Y20" s="23"/>
      <c r="Z20" s="20" t="s">
        <v>0</v>
      </c>
      <c r="AA20" s="20" t="s">
        <v>0</v>
      </c>
      <c r="AB20" s="20"/>
      <c r="AC20" s="21">
        <v>4</v>
      </c>
      <c r="AD20" s="21">
        <v>3</v>
      </c>
      <c r="AE20" s="21" t="str">
        <f>IF(OR(ISBLANK(AC20),ISBLANK(AD20)),"",INDEX(評価表!$C$4:$G$8,MATCH(AC20,評価表!$B$4:$B$8,0),MATCH(AD20,評価表!$C$3:$G$3,0)))</f>
        <v>○</v>
      </c>
      <c r="AF20" s="12" t="s">
        <v>295</v>
      </c>
      <c r="AG20" s="31"/>
      <c r="AH20" s="31"/>
      <c r="AI20" s="31" t="s">
        <v>541</v>
      </c>
      <c r="AJ20" s="31" t="s">
        <v>543</v>
      </c>
      <c r="AK20" s="21">
        <v>2</v>
      </c>
      <c r="AL20" s="21">
        <v>2</v>
      </c>
      <c r="AM20" s="21" t="str">
        <f>IF(OR(ISBLANK(AK20),ISBLANK(AL20)),"",INDEX(評価表!$C$4:$G$8,MATCH(AK20,評価表!$B$4:$B$8,0),MATCH(AL20,評価表!$C$3:$G$3,0)))</f>
        <v>―</v>
      </c>
      <c r="AN20" s="12" t="s">
        <v>186</v>
      </c>
      <c r="AO20" s="13" t="s">
        <v>299</v>
      </c>
    </row>
    <row r="21" spans="1:41" ht="48.75" customHeight="1">
      <c r="A21" s="19" t="s">
        <v>116</v>
      </c>
      <c r="B21" s="12" t="s">
        <v>115</v>
      </c>
      <c r="C21" s="12" t="s">
        <v>86</v>
      </c>
      <c r="D21" s="12" t="s">
        <v>293</v>
      </c>
      <c r="E21" s="20"/>
      <c r="F21" s="20" t="s">
        <v>0</v>
      </c>
      <c r="G21" s="20" t="s">
        <v>0</v>
      </c>
      <c r="H21" s="20" t="s">
        <v>0</v>
      </c>
      <c r="I21" s="20" t="s">
        <v>0</v>
      </c>
      <c r="J21" s="20" t="s">
        <v>0</v>
      </c>
      <c r="K21" s="20" t="s">
        <v>0</v>
      </c>
      <c r="L21" s="20"/>
      <c r="M21" s="20"/>
      <c r="N21" s="20"/>
      <c r="O21" s="20"/>
      <c r="P21" s="20"/>
      <c r="Q21" s="20"/>
      <c r="R21" s="20"/>
      <c r="S21" s="20"/>
      <c r="T21" s="20"/>
      <c r="U21" s="20" t="s">
        <v>0</v>
      </c>
      <c r="V21" s="20" t="s">
        <v>0</v>
      </c>
      <c r="W21" s="23"/>
      <c r="X21" s="23"/>
      <c r="Y21" s="23" t="s">
        <v>303</v>
      </c>
      <c r="Z21" s="20" t="s">
        <v>0</v>
      </c>
      <c r="AA21" s="20" t="s">
        <v>0</v>
      </c>
      <c r="AB21" s="20"/>
      <c r="AC21" s="21">
        <v>5</v>
      </c>
      <c r="AD21" s="21">
        <v>3</v>
      </c>
      <c r="AE21" s="21" t="str">
        <f>IF(OR(ISBLANK(AC21),ISBLANK(AD21)),"",INDEX(評価表!$C$4:$G$8,MATCH(AC21,評価表!$B$4:$B$8,0),MATCH(AD21,評価表!$C$3:$G$3,0)))</f>
        <v>●</v>
      </c>
      <c r="AF21" s="12" t="s">
        <v>210</v>
      </c>
      <c r="AG21" s="31"/>
      <c r="AH21" s="31" t="s">
        <v>185</v>
      </c>
      <c r="AI21" s="31" t="s">
        <v>184</v>
      </c>
      <c r="AJ21" s="31" t="s">
        <v>544</v>
      </c>
      <c r="AK21" s="21">
        <v>3</v>
      </c>
      <c r="AL21" s="21">
        <v>2</v>
      </c>
      <c r="AM21" s="21" t="str">
        <f>IF(OR(ISBLANK(AK21),ISBLANK(AL21)),"",INDEX(評価表!$C$4:$G$8,MATCH(AK21,評価表!$B$4:$B$8,0),MATCH(AL21,評価表!$C$3:$G$3,0)))</f>
        <v>○</v>
      </c>
      <c r="AN21" s="12" t="s">
        <v>302</v>
      </c>
      <c r="AO21" s="13" t="s">
        <v>532</v>
      </c>
    </row>
    <row r="22" spans="1:41" ht="48.75" customHeight="1">
      <c r="A22" s="19" t="s">
        <v>116</v>
      </c>
      <c r="B22" s="12" t="s">
        <v>115</v>
      </c>
      <c r="C22" s="12" t="s">
        <v>13</v>
      </c>
      <c r="D22" s="12" t="s">
        <v>20</v>
      </c>
      <c r="E22" s="20"/>
      <c r="F22" s="20" t="s">
        <v>0</v>
      </c>
      <c r="G22" s="20" t="s">
        <v>0</v>
      </c>
      <c r="H22" s="20" t="s">
        <v>0</v>
      </c>
      <c r="I22" s="20" t="s">
        <v>0</v>
      </c>
      <c r="J22" s="20" t="s">
        <v>0</v>
      </c>
      <c r="K22" s="20"/>
      <c r="L22" s="20"/>
      <c r="M22" s="20"/>
      <c r="N22" s="20"/>
      <c r="O22" s="20"/>
      <c r="P22" s="20"/>
      <c r="Q22" s="20"/>
      <c r="R22" s="20"/>
      <c r="S22" s="20"/>
      <c r="T22" s="20"/>
      <c r="U22" s="20" t="s">
        <v>0</v>
      </c>
      <c r="V22" s="20" t="s">
        <v>0</v>
      </c>
      <c r="W22" s="23"/>
      <c r="X22" s="23"/>
      <c r="Y22" s="23" t="s">
        <v>303</v>
      </c>
      <c r="Z22" s="20" t="s">
        <v>0</v>
      </c>
      <c r="AA22" s="20" t="s">
        <v>0</v>
      </c>
      <c r="AB22" s="20"/>
      <c r="AC22" s="21">
        <v>5</v>
      </c>
      <c r="AD22" s="21">
        <v>3</v>
      </c>
      <c r="AE22" s="21" t="str">
        <f>IF(OR(ISBLANK(AC22),ISBLANK(AD22)),"",INDEX(評価表!$C$4:$G$8,MATCH(AC22,評価表!$B$4:$B$8,0),MATCH(AD22,評価表!$C$3:$G$3,0)))</f>
        <v>●</v>
      </c>
      <c r="AF22" s="12" t="s">
        <v>211</v>
      </c>
      <c r="AG22" s="31"/>
      <c r="AH22" s="31" t="s">
        <v>185</v>
      </c>
      <c r="AI22" s="31" t="s">
        <v>541</v>
      </c>
      <c r="AJ22" s="31" t="s">
        <v>544</v>
      </c>
      <c r="AK22" s="21">
        <v>3</v>
      </c>
      <c r="AL22" s="21">
        <v>2</v>
      </c>
      <c r="AM22" s="21" t="str">
        <f>IF(OR(ISBLANK(AK22),ISBLANK(AL22)),"",INDEX(評価表!$C$4:$G$8,MATCH(AK22,評価表!$B$4:$B$8,0),MATCH(AL22,評価表!$C$3:$G$3,0)))</f>
        <v>○</v>
      </c>
      <c r="AN22" s="12" t="s">
        <v>302</v>
      </c>
      <c r="AO22" s="13" t="s">
        <v>595</v>
      </c>
    </row>
    <row r="23" spans="1:41" ht="48.75" customHeight="1">
      <c r="A23" s="19" t="s">
        <v>116</v>
      </c>
      <c r="B23" s="12" t="s">
        <v>115</v>
      </c>
      <c r="C23" s="12" t="s">
        <v>14</v>
      </c>
      <c r="D23" s="12" t="s">
        <v>20</v>
      </c>
      <c r="E23" s="20"/>
      <c r="F23" s="20"/>
      <c r="G23" s="20"/>
      <c r="H23" s="20"/>
      <c r="I23" s="20"/>
      <c r="J23" s="20" t="s">
        <v>0</v>
      </c>
      <c r="K23" s="20"/>
      <c r="L23" s="20"/>
      <c r="M23" s="20"/>
      <c r="N23" s="20"/>
      <c r="O23" s="20"/>
      <c r="P23" s="20"/>
      <c r="Q23" s="20"/>
      <c r="R23" s="20"/>
      <c r="S23" s="20"/>
      <c r="T23" s="20"/>
      <c r="U23" s="20" t="s">
        <v>0</v>
      </c>
      <c r="V23" s="20" t="s">
        <v>0</v>
      </c>
      <c r="W23" s="23" t="s">
        <v>304</v>
      </c>
      <c r="X23" s="23"/>
      <c r="Y23" s="23"/>
      <c r="Z23" s="20" t="s">
        <v>0</v>
      </c>
      <c r="AA23" s="20" t="s">
        <v>0</v>
      </c>
      <c r="AB23" s="20"/>
      <c r="AC23" s="21">
        <v>3</v>
      </c>
      <c r="AD23" s="21">
        <v>3</v>
      </c>
      <c r="AE23" s="21" t="str">
        <f>IF(OR(ISBLANK(AC23),ISBLANK(AD23)),"",INDEX(評価表!$C$4:$G$8,MATCH(AC23,評価表!$B$4:$B$8,0),MATCH(AD23,評価表!$C$3:$G$3,0)))</f>
        <v>○</v>
      </c>
      <c r="AF23" s="12" t="s">
        <v>212</v>
      </c>
      <c r="AG23" s="31"/>
      <c r="AH23" s="31"/>
      <c r="AI23" s="31" t="s">
        <v>541</v>
      </c>
      <c r="AJ23" s="31" t="s">
        <v>545</v>
      </c>
      <c r="AK23" s="21">
        <v>2</v>
      </c>
      <c r="AL23" s="21">
        <v>2</v>
      </c>
      <c r="AM23" s="21" t="str">
        <f>IF(OR(ISBLANK(AK23),ISBLANK(AL23)),"",INDEX(評価表!$C$4:$G$8,MATCH(AK23,評価表!$B$4:$B$8,0),MATCH(AL23,評価表!$C$3:$G$3,0)))</f>
        <v>―</v>
      </c>
      <c r="AN23" s="12" t="s">
        <v>186</v>
      </c>
      <c r="AO23" s="13" t="s">
        <v>299</v>
      </c>
    </row>
    <row r="24" spans="1:41" ht="48.75" customHeight="1">
      <c r="A24" s="19" t="s">
        <v>116</v>
      </c>
      <c r="B24" s="12" t="s">
        <v>115</v>
      </c>
      <c r="C24" s="12" t="s">
        <v>15</v>
      </c>
      <c r="D24" s="12" t="s">
        <v>20</v>
      </c>
      <c r="E24" s="20" t="s">
        <v>0</v>
      </c>
      <c r="F24" s="20"/>
      <c r="G24" s="20"/>
      <c r="H24" s="20"/>
      <c r="I24" s="20"/>
      <c r="J24" s="20"/>
      <c r="K24" s="20" t="s">
        <v>0</v>
      </c>
      <c r="L24" s="20"/>
      <c r="M24" s="20"/>
      <c r="N24" s="20"/>
      <c r="O24" s="20"/>
      <c r="P24" s="20"/>
      <c r="Q24" s="20"/>
      <c r="R24" s="20"/>
      <c r="S24" s="20" t="s">
        <v>0</v>
      </c>
      <c r="T24" s="20"/>
      <c r="U24" s="20" t="s">
        <v>0</v>
      </c>
      <c r="V24" s="20" t="s">
        <v>0</v>
      </c>
      <c r="W24" s="23" t="s">
        <v>304</v>
      </c>
      <c r="X24" s="23"/>
      <c r="Y24" s="23"/>
      <c r="Z24" s="20" t="s">
        <v>0</v>
      </c>
      <c r="AA24" s="20" t="s">
        <v>0</v>
      </c>
      <c r="AB24" s="20"/>
      <c r="AC24" s="21">
        <v>3</v>
      </c>
      <c r="AD24" s="21">
        <v>3</v>
      </c>
      <c r="AE24" s="21" t="str">
        <f>IF(OR(ISBLANK(AC24),ISBLANK(AD24)),"",INDEX(評価表!$C$4:$G$8,MATCH(AC24,評価表!$B$4:$B$8,0),MATCH(AD24,評価表!$C$3:$G$3,0)))</f>
        <v>○</v>
      </c>
      <c r="AF24" s="12" t="s">
        <v>294</v>
      </c>
      <c r="AG24" s="31"/>
      <c r="AH24" s="31"/>
      <c r="AI24" s="31" t="s">
        <v>546</v>
      </c>
      <c r="AJ24" s="31" t="s">
        <v>543</v>
      </c>
      <c r="AK24" s="21">
        <v>2</v>
      </c>
      <c r="AL24" s="21">
        <v>2</v>
      </c>
      <c r="AM24" s="21" t="str">
        <f>IF(OR(ISBLANK(AK24),ISBLANK(AL24)),"",INDEX(評価表!$C$4:$G$8,MATCH(AK24,評価表!$B$4:$B$8,0),MATCH(AL24,評価表!$C$3:$G$3,0)))</f>
        <v>―</v>
      </c>
      <c r="AN24" s="12" t="s">
        <v>186</v>
      </c>
      <c r="AO24" s="13" t="s">
        <v>299</v>
      </c>
    </row>
    <row r="25" spans="1:41" ht="48.75" customHeight="1">
      <c r="A25" s="19" t="s">
        <v>116</v>
      </c>
      <c r="B25" s="12" t="s">
        <v>115</v>
      </c>
      <c r="C25" s="12" t="s">
        <v>16</v>
      </c>
      <c r="D25" s="12" t="s">
        <v>20</v>
      </c>
      <c r="E25" s="20"/>
      <c r="F25" s="20"/>
      <c r="G25" s="20"/>
      <c r="H25" s="20"/>
      <c r="I25" s="20"/>
      <c r="J25" s="20" t="s">
        <v>0</v>
      </c>
      <c r="K25" s="20"/>
      <c r="L25" s="20"/>
      <c r="M25" s="20"/>
      <c r="N25" s="20"/>
      <c r="O25" s="20"/>
      <c r="P25" s="20"/>
      <c r="Q25" s="20"/>
      <c r="R25" s="20"/>
      <c r="S25" s="20"/>
      <c r="T25" s="20"/>
      <c r="U25" s="20" t="s">
        <v>0</v>
      </c>
      <c r="V25" s="20" t="s">
        <v>0</v>
      </c>
      <c r="W25" s="23"/>
      <c r="X25" s="23"/>
      <c r="Y25" s="23" t="s">
        <v>304</v>
      </c>
      <c r="Z25" s="20" t="s">
        <v>0</v>
      </c>
      <c r="AA25" s="20" t="s">
        <v>0</v>
      </c>
      <c r="AB25" s="20"/>
      <c r="AC25" s="21">
        <v>3</v>
      </c>
      <c r="AD25" s="21">
        <v>2</v>
      </c>
      <c r="AE25" s="21" t="str">
        <f>IF(OR(ISBLANK(AC25),ISBLANK(AD25)),"",INDEX(評価表!$C$4:$G$8,MATCH(AC25,評価表!$B$4:$B$8,0),MATCH(AD25,評価表!$C$3:$G$3,0)))</f>
        <v>○</v>
      </c>
      <c r="AF25" s="12" t="s">
        <v>213</v>
      </c>
      <c r="AG25" s="31"/>
      <c r="AH25" s="31" t="s">
        <v>188</v>
      </c>
      <c r="AI25" s="31" t="s">
        <v>541</v>
      </c>
      <c r="AJ25" s="31" t="s">
        <v>547</v>
      </c>
      <c r="AK25" s="21">
        <v>2</v>
      </c>
      <c r="AL25" s="21">
        <v>2</v>
      </c>
      <c r="AM25" s="21" t="str">
        <f>IF(OR(ISBLANK(AK25),ISBLANK(AL25)),"",INDEX(評価表!$C$4:$G$8,MATCH(AK25,評価表!$B$4:$B$8,0),MATCH(AL25,評価表!$C$3:$G$3,0)))</f>
        <v>―</v>
      </c>
      <c r="AN25" s="12" t="s">
        <v>186</v>
      </c>
      <c r="AO25" s="13" t="s">
        <v>299</v>
      </c>
    </row>
    <row r="26" spans="1:41" ht="48.75" customHeight="1">
      <c r="A26" s="19" t="s">
        <v>116</v>
      </c>
      <c r="B26" s="12" t="s">
        <v>115</v>
      </c>
      <c r="C26" s="12" t="s">
        <v>17</v>
      </c>
      <c r="D26" s="12" t="s">
        <v>293</v>
      </c>
      <c r="E26" s="20"/>
      <c r="F26" s="20" t="s">
        <v>0</v>
      </c>
      <c r="G26" s="20" t="s">
        <v>0</v>
      </c>
      <c r="H26" s="20" t="s">
        <v>0</v>
      </c>
      <c r="I26" s="20" t="s">
        <v>0</v>
      </c>
      <c r="J26" s="20" t="s">
        <v>0</v>
      </c>
      <c r="K26" s="20" t="s">
        <v>0</v>
      </c>
      <c r="L26" s="20"/>
      <c r="M26" s="20"/>
      <c r="N26" s="20"/>
      <c r="O26" s="20"/>
      <c r="P26" s="20"/>
      <c r="Q26" s="20"/>
      <c r="R26" s="20"/>
      <c r="S26" s="20"/>
      <c r="T26" s="20"/>
      <c r="U26" s="20" t="s">
        <v>0</v>
      </c>
      <c r="V26" s="20" t="s">
        <v>0</v>
      </c>
      <c r="W26" s="23"/>
      <c r="X26" s="23"/>
      <c r="Y26" s="23" t="s">
        <v>304</v>
      </c>
      <c r="Z26" s="20" t="s">
        <v>0</v>
      </c>
      <c r="AA26" s="20" t="s">
        <v>0</v>
      </c>
      <c r="AB26" s="20"/>
      <c r="AC26" s="21">
        <v>5</v>
      </c>
      <c r="AD26" s="21">
        <v>3</v>
      </c>
      <c r="AE26" s="21" t="str">
        <f>IF(OR(ISBLANK(AC26),ISBLANK(AD26)),"",INDEX(評価表!$C$4:$G$8,MATCH(AC26,評価表!$B$4:$B$8,0),MATCH(AD26,評価表!$C$3:$G$3,0)))</f>
        <v>●</v>
      </c>
      <c r="AF26" s="12" t="s">
        <v>298</v>
      </c>
      <c r="AG26" s="31"/>
      <c r="AH26" s="31"/>
      <c r="AI26" s="31" t="s">
        <v>548</v>
      </c>
      <c r="AJ26" s="31" t="s">
        <v>544</v>
      </c>
      <c r="AK26" s="21">
        <v>3</v>
      </c>
      <c r="AL26" s="21">
        <v>2</v>
      </c>
      <c r="AM26" s="21" t="str">
        <f>IF(OR(ISBLANK(AK26),ISBLANK(AL26)),"",INDEX(評価表!$C$4:$G$8,MATCH(AK26,評価表!$B$4:$B$8,0),MATCH(AL26,評価表!$C$3:$G$3,0)))</f>
        <v>○</v>
      </c>
      <c r="AN26" s="12" t="s">
        <v>302</v>
      </c>
      <c r="AO26" s="13" t="s">
        <v>532</v>
      </c>
    </row>
    <row r="27" spans="1:41" ht="48.75" customHeight="1">
      <c r="A27" s="19" t="s">
        <v>116</v>
      </c>
      <c r="B27" s="12" t="s">
        <v>115</v>
      </c>
      <c r="C27" s="12" t="s">
        <v>18</v>
      </c>
      <c r="D27" s="12" t="s">
        <v>293</v>
      </c>
      <c r="E27" s="20"/>
      <c r="F27" s="20" t="s">
        <v>0</v>
      </c>
      <c r="G27" s="20" t="s">
        <v>0</v>
      </c>
      <c r="H27" s="20" t="s">
        <v>0</v>
      </c>
      <c r="I27" s="20" t="s">
        <v>0</v>
      </c>
      <c r="J27" s="20" t="s">
        <v>0</v>
      </c>
      <c r="K27" s="20" t="s">
        <v>0</v>
      </c>
      <c r="L27" s="20"/>
      <c r="M27" s="20"/>
      <c r="N27" s="20"/>
      <c r="O27" s="20"/>
      <c r="P27" s="20"/>
      <c r="Q27" s="20"/>
      <c r="R27" s="20"/>
      <c r="S27" s="20"/>
      <c r="T27" s="20"/>
      <c r="U27" s="20" t="s">
        <v>0</v>
      </c>
      <c r="V27" s="20" t="s">
        <v>0</v>
      </c>
      <c r="W27" s="23"/>
      <c r="X27" s="23"/>
      <c r="Y27" s="23" t="s">
        <v>304</v>
      </c>
      <c r="Z27" s="20" t="s">
        <v>0</v>
      </c>
      <c r="AA27" s="20" t="s">
        <v>0</v>
      </c>
      <c r="AB27" s="20"/>
      <c r="AC27" s="21">
        <v>5</v>
      </c>
      <c r="AD27" s="21">
        <v>3</v>
      </c>
      <c r="AE27" s="21" t="str">
        <f>IF(OR(ISBLANK(AC27),ISBLANK(AD27)),"",INDEX(評価表!$C$4:$G$8,MATCH(AC27,評価表!$B$4:$B$8,0),MATCH(AD27,評価表!$C$3:$G$3,0)))</f>
        <v>●</v>
      </c>
      <c r="AF27" s="12" t="s">
        <v>298</v>
      </c>
      <c r="AG27" s="31"/>
      <c r="AH27" s="31"/>
      <c r="AI27" s="31" t="s">
        <v>292</v>
      </c>
      <c r="AJ27" s="31" t="s">
        <v>544</v>
      </c>
      <c r="AK27" s="21">
        <v>3</v>
      </c>
      <c r="AL27" s="21">
        <v>2</v>
      </c>
      <c r="AM27" s="21" t="str">
        <f>IF(OR(ISBLANK(AK27),ISBLANK(AL27)),"",INDEX(評価表!$C$4:$G$8,MATCH(AK27,評価表!$B$4:$B$8,0),MATCH(AL27,評価表!$C$3:$G$3,0)))</f>
        <v>○</v>
      </c>
      <c r="AN27" s="12" t="s">
        <v>302</v>
      </c>
      <c r="AO27" s="13" t="s">
        <v>300</v>
      </c>
    </row>
    <row r="28" spans="1:41" ht="48.75" customHeight="1">
      <c r="A28" s="19" t="s">
        <v>116</v>
      </c>
      <c r="B28" s="12" t="s">
        <v>115</v>
      </c>
      <c r="C28" s="12" t="s">
        <v>19</v>
      </c>
      <c r="D28" s="12" t="s">
        <v>293</v>
      </c>
      <c r="E28" s="20"/>
      <c r="F28" s="20" t="s">
        <v>0</v>
      </c>
      <c r="G28" s="20" t="s">
        <v>0</v>
      </c>
      <c r="H28" s="20" t="s">
        <v>0</v>
      </c>
      <c r="I28" s="20" t="s">
        <v>0</v>
      </c>
      <c r="J28" s="20" t="s">
        <v>0</v>
      </c>
      <c r="K28" s="20" t="s">
        <v>0</v>
      </c>
      <c r="L28" s="20"/>
      <c r="M28" s="20"/>
      <c r="N28" s="20"/>
      <c r="O28" s="20"/>
      <c r="P28" s="20"/>
      <c r="Q28" s="20"/>
      <c r="R28" s="20"/>
      <c r="S28" s="20"/>
      <c r="T28" s="20"/>
      <c r="U28" s="20" t="s">
        <v>0</v>
      </c>
      <c r="V28" s="20" t="s">
        <v>0</v>
      </c>
      <c r="W28" s="23"/>
      <c r="X28" s="23"/>
      <c r="Y28" s="23" t="s">
        <v>304</v>
      </c>
      <c r="Z28" s="20" t="s">
        <v>0</v>
      </c>
      <c r="AA28" s="20" t="s">
        <v>0</v>
      </c>
      <c r="AB28" s="20"/>
      <c r="AC28" s="21">
        <v>5</v>
      </c>
      <c r="AD28" s="21">
        <v>2</v>
      </c>
      <c r="AE28" s="21" t="str">
        <f>IF(OR(ISBLANK(AC28),ISBLANK(AD28)),"",INDEX(評価表!$C$4:$G$8,MATCH(AC28,評価表!$B$4:$B$8,0),MATCH(AD28,評価表!$C$3:$G$3,0)))</f>
        <v>○</v>
      </c>
      <c r="AF28" s="12" t="s">
        <v>298</v>
      </c>
      <c r="AG28" s="31"/>
      <c r="AH28" s="31" t="s">
        <v>291</v>
      </c>
      <c r="AI28" s="31" t="s">
        <v>549</v>
      </c>
      <c r="AJ28" s="31" t="s">
        <v>544</v>
      </c>
      <c r="AK28" s="21">
        <v>3</v>
      </c>
      <c r="AL28" s="21">
        <v>2</v>
      </c>
      <c r="AM28" s="21" t="str">
        <f>IF(OR(ISBLANK(AK28),ISBLANK(AL28)),"",INDEX(評価表!$C$4:$G$8,MATCH(AK28,評価表!$B$4:$B$8,0),MATCH(AL28,評価表!$C$3:$G$3,0)))</f>
        <v>○</v>
      </c>
      <c r="AN28" s="12" t="s">
        <v>302</v>
      </c>
      <c r="AO28" s="13" t="s">
        <v>532</v>
      </c>
    </row>
    <row r="29" spans="1:41" ht="48.75" customHeight="1">
      <c r="A29" s="19" t="s">
        <v>116</v>
      </c>
      <c r="B29" s="12" t="s">
        <v>115</v>
      </c>
      <c r="C29" s="12" t="s">
        <v>305</v>
      </c>
      <c r="D29" s="12" t="s">
        <v>20</v>
      </c>
      <c r="E29" s="20"/>
      <c r="F29" s="20"/>
      <c r="G29" s="20"/>
      <c r="H29" s="20"/>
      <c r="I29" s="20"/>
      <c r="J29" s="20"/>
      <c r="K29" s="20"/>
      <c r="L29" s="20"/>
      <c r="M29" s="20" t="s">
        <v>0</v>
      </c>
      <c r="N29" s="20" t="s">
        <v>0</v>
      </c>
      <c r="O29" s="20"/>
      <c r="P29" s="20"/>
      <c r="Q29" s="20"/>
      <c r="R29" s="20"/>
      <c r="S29" s="20"/>
      <c r="T29" s="20"/>
      <c r="U29" s="20" t="s">
        <v>0</v>
      </c>
      <c r="V29" s="20" t="s">
        <v>0</v>
      </c>
      <c r="W29" s="23"/>
      <c r="X29" s="23"/>
      <c r="Y29" s="23" t="s">
        <v>0</v>
      </c>
      <c r="Z29" s="20" t="s">
        <v>0</v>
      </c>
      <c r="AA29" s="20" t="s">
        <v>0</v>
      </c>
      <c r="AB29" s="20"/>
      <c r="AC29" s="21">
        <v>3</v>
      </c>
      <c r="AD29" s="21">
        <v>2</v>
      </c>
      <c r="AE29" s="21" t="str">
        <f>IF(OR(ISBLANK(AC29),ISBLANK(AD29)),"",INDEX(評価表!$C$4:$G$8,MATCH(AC29,評価表!$B$4:$B$8,0),MATCH(AD29,評価表!$C$3:$G$3,0)))</f>
        <v>○</v>
      </c>
      <c r="AF29" s="12" t="s">
        <v>214</v>
      </c>
      <c r="AG29" s="31"/>
      <c r="AH29" s="31"/>
      <c r="AI29" s="31" t="s">
        <v>552</v>
      </c>
      <c r="AJ29" s="31"/>
      <c r="AK29" s="21">
        <v>2</v>
      </c>
      <c r="AL29" s="21">
        <v>1</v>
      </c>
      <c r="AM29" s="21" t="str">
        <f>IF(OR(ISBLANK(AK29),ISBLANK(AL29)),"",INDEX(評価表!$C$4:$G$8,MATCH(AK29,評価表!$B$4:$B$8,0),MATCH(AL29,評価表!$C$3:$G$3,0)))</f>
        <v>―</v>
      </c>
      <c r="AN29" s="12" t="s">
        <v>186</v>
      </c>
      <c r="AO29" s="13" t="s">
        <v>299</v>
      </c>
    </row>
    <row r="30" spans="1:41" ht="48.75" customHeight="1">
      <c r="A30" s="19" t="s">
        <v>116</v>
      </c>
      <c r="B30" s="12" t="s">
        <v>115</v>
      </c>
      <c r="C30" s="12" t="s">
        <v>22</v>
      </c>
      <c r="D30" s="12" t="s">
        <v>296</v>
      </c>
      <c r="E30" s="20" t="s">
        <v>0</v>
      </c>
      <c r="F30" s="20"/>
      <c r="G30" s="20"/>
      <c r="H30" s="20"/>
      <c r="I30" s="20"/>
      <c r="J30" s="20"/>
      <c r="K30" s="20"/>
      <c r="L30" s="20"/>
      <c r="M30" s="20"/>
      <c r="N30" s="20"/>
      <c r="O30" s="20"/>
      <c r="P30" s="20"/>
      <c r="Q30" s="20"/>
      <c r="R30" s="20"/>
      <c r="S30" s="20"/>
      <c r="T30" s="20"/>
      <c r="U30" s="20" t="s">
        <v>0</v>
      </c>
      <c r="V30" s="20" t="s">
        <v>0</v>
      </c>
      <c r="W30" s="23"/>
      <c r="X30" s="23"/>
      <c r="Y30" s="23" t="s">
        <v>0</v>
      </c>
      <c r="Z30" s="20" t="s">
        <v>0</v>
      </c>
      <c r="AA30" s="20" t="s">
        <v>0</v>
      </c>
      <c r="AB30" s="20"/>
      <c r="AC30" s="21">
        <v>3</v>
      </c>
      <c r="AD30" s="21">
        <v>2</v>
      </c>
      <c r="AE30" s="21" t="str">
        <f>IF(OR(ISBLANK(AC30),ISBLANK(AD30)),"",INDEX(評価表!$C$4:$G$8,MATCH(AC30,評価表!$B$4:$B$8,0),MATCH(AD30,評価表!$C$3:$G$3,0)))</f>
        <v>○</v>
      </c>
      <c r="AF30" s="12" t="s">
        <v>297</v>
      </c>
      <c r="AG30" s="31"/>
      <c r="AH30" s="31" t="s">
        <v>645</v>
      </c>
      <c r="AI30" s="31"/>
      <c r="AJ30" s="31" t="s">
        <v>543</v>
      </c>
      <c r="AK30" s="21">
        <v>2</v>
      </c>
      <c r="AL30" s="21">
        <v>2</v>
      </c>
      <c r="AM30" s="21" t="str">
        <f>IF(OR(ISBLANK(AK30),ISBLANK(AL30)),"",INDEX(評価表!$C$4:$G$8,MATCH(AK30,評価表!$B$4:$B$8,0),MATCH(AL30,評価表!$C$3:$G$3,0)))</f>
        <v>―</v>
      </c>
      <c r="AN30" s="12" t="s">
        <v>186</v>
      </c>
      <c r="AO30" s="13" t="s">
        <v>299</v>
      </c>
    </row>
    <row r="31" spans="1:41" ht="48.75" customHeight="1">
      <c r="A31" s="19" t="s">
        <v>116</v>
      </c>
      <c r="B31" s="12" t="s">
        <v>115</v>
      </c>
      <c r="C31" s="12" t="s">
        <v>23</v>
      </c>
      <c r="D31" s="12" t="s">
        <v>293</v>
      </c>
      <c r="E31" s="20"/>
      <c r="F31" s="20" t="s">
        <v>0</v>
      </c>
      <c r="G31" s="20" t="s">
        <v>0</v>
      </c>
      <c r="H31" s="20" t="s">
        <v>0</v>
      </c>
      <c r="I31" s="20" t="s">
        <v>0</v>
      </c>
      <c r="J31" s="20" t="s">
        <v>0</v>
      </c>
      <c r="K31" s="20" t="s">
        <v>0</v>
      </c>
      <c r="L31" s="20"/>
      <c r="M31" s="20"/>
      <c r="N31" s="20"/>
      <c r="O31" s="20"/>
      <c r="P31" s="20"/>
      <c r="Q31" s="20"/>
      <c r="R31" s="20"/>
      <c r="S31" s="20"/>
      <c r="T31" s="20"/>
      <c r="U31" s="20" t="s">
        <v>0</v>
      </c>
      <c r="V31" s="20" t="s">
        <v>0</v>
      </c>
      <c r="W31" s="23"/>
      <c r="X31" s="23"/>
      <c r="Y31" s="23" t="s">
        <v>0</v>
      </c>
      <c r="Z31" s="20" t="s">
        <v>0</v>
      </c>
      <c r="AA31" s="20" t="s">
        <v>0</v>
      </c>
      <c r="AB31" s="20"/>
      <c r="AC31" s="21">
        <v>5</v>
      </c>
      <c r="AD31" s="21">
        <v>2</v>
      </c>
      <c r="AE31" s="21" t="str">
        <f>IF(OR(ISBLANK(AC31),ISBLANK(AD31)),"",INDEX(評価表!$C$4:$G$8,MATCH(AC31,評価表!$B$4:$B$8,0),MATCH(AD31,評価表!$C$3:$G$3,0)))</f>
        <v>○</v>
      </c>
      <c r="AF31" s="12" t="s">
        <v>306</v>
      </c>
      <c r="AG31" s="31"/>
      <c r="AH31" s="31"/>
      <c r="AI31" s="31" t="s">
        <v>553</v>
      </c>
      <c r="AJ31" s="31" t="s">
        <v>543</v>
      </c>
      <c r="AK31" s="21">
        <v>3</v>
      </c>
      <c r="AL31" s="21">
        <v>2</v>
      </c>
      <c r="AM31" s="21" t="str">
        <f>IF(OR(ISBLANK(AK31),ISBLANK(AL31)),"",INDEX(評価表!$C$4:$G$8,MATCH(AK31,評価表!$B$4:$B$8,0),MATCH(AL31,評価表!$C$3:$G$3,0)))</f>
        <v>○</v>
      </c>
      <c r="AN31" s="12" t="s">
        <v>186</v>
      </c>
      <c r="AO31" s="13" t="s">
        <v>532</v>
      </c>
    </row>
    <row r="32" spans="1:41" ht="48.75" customHeight="1">
      <c r="A32" s="19" t="s">
        <v>116</v>
      </c>
      <c r="B32" s="12" t="s">
        <v>115</v>
      </c>
      <c r="C32" s="12" t="s">
        <v>24</v>
      </c>
      <c r="D32" s="12" t="s">
        <v>20</v>
      </c>
      <c r="E32" s="20"/>
      <c r="F32" s="20"/>
      <c r="G32" s="20"/>
      <c r="H32" s="20"/>
      <c r="I32" s="20"/>
      <c r="J32" s="20" t="s">
        <v>0</v>
      </c>
      <c r="K32" s="20"/>
      <c r="L32" s="20"/>
      <c r="M32" s="20"/>
      <c r="N32" s="20"/>
      <c r="O32" s="20"/>
      <c r="P32" s="20"/>
      <c r="Q32" s="20"/>
      <c r="R32" s="20"/>
      <c r="S32" s="20"/>
      <c r="T32" s="20"/>
      <c r="U32" s="20" t="s">
        <v>0</v>
      </c>
      <c r="V32" s="20" t="s">
        <v>0</v>
      </c>
      <c r="W32" s="23"/>
      <c r="X32" s="23"/>
      <c r="Y32" s="23" t="s">
        <v>0</v>
      </c>
      <c r="Z32" s="20" t="s">
        <v>0</v>
      </c>
      <c r="AA32" s="20" t="s">
        <v>0</v>
      </c>
      <c r="AB32" s="20"/>
      <c r="AC32" s="21">
        <v>3</v>
      </c>
      <c r="AD32" s="21">
        <v>2</v>
      </c>
      <c r="AE32" s="21" t="str">
        <f>IF(OR(ISBLANK(AC32),ISBLANK(AD32)),"",INDEX(評価表!$C$4:$G$8,MATCH(AC32,評価表!$B$4:$B$8,0),MATCH(AD32,評価表!$C$3:$G$3,0)))</f>
        <v>○</v>
      </c>
      <c r="AF32" s="12" t="s">
        <v>215</v>
      </c>
      <c r="AG32" s="31"/>
      <c r="AH32" s="31"/>
      <c r="AI32" s="80" t="s">
        <v>551</v>
      </c>
      <c r="AJ32" s="31" t="s">
        <v>547</v>
      </c>
      <c r="AK32" s="21">
        <v>2</v>
      </c>
      <c r="AL32" s="21">
        <v>1</v>
      </c>
      <c r="AM32" s="21" t="str">
        <f>IF(OR(ISBLANK(AK32),ISBLANK(AL32)),"",INDEX(評価表!$C$4:$G$8,MATCH(AK32,評価表!$B$4:$B$8,0),MATCH(AL32,評価表!$C$3:$G$3,0)))</f>
        <v>―</v>
      </c>
      <c r="AN32" s="12" t="s">
        <v>186</v>
      </c>
      <c r="AO32" s="13" t="s">
        <v>161</v>
      </c>
    </row>
    <row r="33" spans="1:41" ht="48.75" customHeight="1">
      <c r="A33" s="19" t="s">
        <v>116</v>
      </c>
      <c r="B33" s="12" t="s">
        <v>115</v>
      </c>
      <c r="C33" s="12" t="s">
        <v>42</v>
      </c>
      <c r="D33" s="12" t="s">
        <v>20</v>
      </c>
      <c r="E33" s="20" t="s">
        <v>0</v>
      </c>
      <c r="F33" s="20"/>
      <c r="G33" s="20"/>
      <c r="H33" s="20"/>
      <c r="I33" s="20"/>
      <c r="J33" s="20"/>
      <c r="K33" s="20"/>
      <c r="L33" s="20"/>
      <c r="M33" s="20"/>
      <c r="N33" s="20"/>
      <c r="O33" s="20"/>
      <c r="P33" s="20"/>
      <c r="Q33" s="20"/>
      <c r="R33" s="20"/>
      <c r="S33" s="20"/>
      <c r="T33" s="20"/>
      <c r="U33" s="20" t="s">
        <v>0</v>
      </c>
      <c r="V33" s="20" t="s">
        <v>0</v>
      </c>
      <c r="W33" s="23" t="s">
        <v>0</v>
      </c>
      <c r="X33" s="23"/>
      <c r="Y33" s="23"/>
      <c r="Z33" s="20" t="s">
        <v>0</v>
      </c>
      <c r="AA33" s="20" t="s">
        <v>0</v>
      </c>
      <c r="AB33" s="20"/>
      <c r="AC33" s="21">
        <v>4</v>
      </c>
      <c r="AD33" s="21">
        <v>3</v>
      </c>
      <c r="AE33" s="21" t="str">
        <f>IF(OR(ISBLANK(AC33),ISBLANK(AD33)),"",INDEX(評価表!$C$4:$G$8,MATCH(AC33,評価表!$B$4:$B$8,0),MATCH(AD33,評価表!$C$3:$G$3,0)))</f>
        <v>○</v>
      </c>
      <c r="AF33" s="12" t="s">
        <v>216</v>
      </c>
      <c r="AG33" s="31"/>
      <c r="AH33" s="31"/>
      <c r="AI33" s="80" t="s">
        <v>550</v>
      </c>
      <c r="AJ33" s="31" t="s">
        <v>543</v>
      </c>
      <c r="AK33" s="21">
        <v>3</v>
      </c>
      <c r="AL33" s="21">
        <v>2</v>
      </c>
      <c r="AM33" s="21" t="str">
        <f>IF(OR(ISBLANK(AK33),ISBLANK(AL33)),"",INDEX(評価表!$C$4:$G$8,MATCH(AK33,評価表!$B$4:$B$8,0),MATCH(AL33,評価表!$C$3:$G$3,0)))</f>
        <v>○</v>
      </c>
      <c r="AN33" s="12" t="s">
        <v>302</v>
      </c>
      <c r="AO33" s="13" t="s">
        <v>533</v>
      </c>
    </row>
    <row r="34" spans="1:41" ht="48.75" customHeight="1">
      <c r="A34" s="19" t="s">
        <v>116</v>
      </c>
      <c r="B34" s="12" t="s">
        <v>115</v>
      </c>
      <c r="C34" s="12" t="s">
        <v>44</v>
      </c>
      <c r="D34" s="12" t="s">
        <v>206</v>
      </c>
      <c r="E34" s="20"/>
      <c r="F34" s="20"/>
      <c r="G34" s="20" t="s">
        <v>0</v>
      </c>
      <c r="H34" s="20" t="s">
        <v>0</v>
      </c>
      <c r="I34" s="20" t="s">
        <v>0</v>
      </c>
      <c r="J34" s="20" t="s">
        <v>0</v>
      </c>
      <c r="K34" s="20" t="s">
        <v>0</v>
      </c>
      <c r="L34" s="20"/>
      <c r="M34" s="20"/>
      <c r="N34" s="20"/>
      <c r="O34" s="20"/>
      <c r="P34" s="20"/>
      <c r="Q34" s="20"/>
      <c r="R34" s="20"/>
      <c r="S34" s="20"/>
      <c r="T34" s="20"/>
      <c r="U34" s="20" t="s">
        <v>0</v>
      </c>
      <c r="V34" s="20" t="s">
        <v>0</v>
      </c>
      <c r="W34" s="23" t="s">
        <v>0</v>
      </c>
      <c r="X34" s="23"/>
      <c r="Y34" s="23"/>
      <c r="Z34" s="20" t="s">
        <v>0</v>
      </c>
      <c r="AA34" s="20" t="s">
        <v>0</v>
      </c>
      <c r="AB34" s="20"/>
      <c r="AC34" s="21">
        <v>3</v>
      </c>
      <c r="AD34" s="21">
        <v>3</v>
      </c>
      <c r="AE34" s="21" t="str">
        <f>IF(OR(ISBLANK(AC34),ISBLANK(AD34)),"",INDEX(評価表!$C$4:$G$8,MATCH(AC34,評価表!$B$4:$B$8,0),MATCH(AD34,評価表!$C$3:$G$3,0)))</f>
        <v>○</v>
      </c>
      <c r="AF34" s="12" t="s">
        <v>217</v>
      </c>
      <c r="AG34" s="31"/>
      <c r="AH34" s="31"/>
      <c r="AI34" s="80" t="s">
        <v>554</v>
      </c>
      <c r="AJ34" s="31" t="s">
        <v>543</v>
      </c>
      <c r="AK34" s="21">
        <v>2</v>
      </c>
      <c r="AL34" s="21">
        <v>2</v>
      </c>
      <c r="AM34" s="21" t="str">
        <f>IF(OR(ISBLANK(AK34),ISBLANK(AL34)),"",INDEX(評価表!$C$4:$G$8,MATCH(AK34,評価表!$B$4:$B$8,0),MATCH(AL34,評価表!$C$3:$G$3,0)))</f>
        <v>―</v>
      </c>
      <c r="AN34" s="12" t="s">
        <v>186</v>
      </c>
      <c r="AO34" s="13" t="s">
        <v>528</v>
      </c>
    </row>
    <row r="35" spans="1:41" ht="48.75" customHeight="1">
      <c r="A35" s="19" t="s">
        <v>116</v>
      </c>
      <c r="B35" s="12" t="s">
        <v>115</v>
      </c>
      <c r="C35" s="12" t="s">
        <v>25</v>
      </c>
      <c r="D35" s="12" t="s">
        <v>20</v>
      </c>
      <c r="E35" s="20"/>
      <c r="F35" s="20"/>
      <c r="G35" s="20"/>
      <c r="H35" s="20"/>
      <c r="I35" s="20" t="s">
        <v>0</v>
      </c>
      <c r="J35" s="20" t="s">
        <v>0</v>
      </c>
      <c r="K35" s="20" t="s">
        <v>0</v>
      </c>
      <c r="L35" s="20" t="s">
        <v>0</v>
      </c>
      <c r="M35" s="20"/>
      <c r="N35" s="20"/>
      <c r="O35" s="20"/>
      <c r="P35" s="20"/>
      <c r="Q35" s="20"/>
      <c r="R35" s="20"/>
      <c r="S35" s="20"/>
      <c r="T35" s="20"/>
      <c r="U35" s="20" t="s">
        <v>0</v>
      </c>
      <c r="V35" s="20" t="s">
        <v>0</v>
      </c>
      <c r="W35" s="23"/>
      <c r="X35" s="23"/>
      <c r="Y35" s="23" t="s">
        <v>0</v>
      </c>
      <c r="Z35" s="20" t="s">
        <v>0</v>
      </c>
      <c r="AA35" s="20" t="s">
        <v>0</v>
      </c>
      <c r="AB35" s="20"/>
      <c r="AC35" s="21">
        <v>5</v>
      </c>
      <c r="AD35" s="21">
        <v>3</v>
      </c>
      <c r="AE35" s="21" t="str">
        <f>IF(OR(ISBLANK(AC35),ISBLANK(AD35)),"",INDEX(評価表!$C$4:$G$8,MATCH(AC35,評価表!$B$4:$B$8,0),MATCH(AD35,評価表!$C$3:$G$3,0)))</f>
        <v>●</v>
      </c>
      <c r="AF35" s="12" t="s">
        <v>218</v>
      </c>
      <c r="AG35" s="31"/>
      <c r="AH35" s="31"/>
      <c r="AI35" s="80" t="s">
        <v>555</v>
      </c>
      <c r="AJ35" s="31"/>
      <c r="AK35" s="21">
        <v>3</v>
      </c>
      <c r="AL35" s="21">
        <v>2</v>
      </c>
      <c r="AM35" s="21" t="str">
        <f>IF(OR(ISBLANK(AK35),ISBLANK(AL35)),"",INDEX(評価表!$C$4:$G$8,MATCH(AK35,評価表!$B$4:$B$8,0),MATCH(AL35,評価表!$C$3:$G$3,0)))</f>
        <v>○</v>
      </c>
      <c r="AN35" s="12" t="s">
        <v>302</v>
      </c>
      <c r="AO35" s="13" t="s">
        <v>532</v>
      </c>
    </row>
    <row r="36" spans="1:41" ht="48.75" customHeight="1">
      <c r="A36" s="19" t="s">
        <v>116</v>
      </c>
      <c r="B36" s="12" t="s">
        <v>115</v>
      </c>
      <c r="C36" s="12" t="s">
        <v>26</v>
      </c>
      <c r="D36" s="12" t="s">
        <v>610</v>
      </c>
      <c r="E36" s="20"/>
      <c r="F36" s="20" t="s">
        <v>0</v>
      </c>
      <c r="G36" s="20" t="s">
        <v>0</v>
      </c>
      <c r="H36" s="20" t="s">
        <v>0</v>
      </c>
      <c r="I36" s="20" t="s">
        <v>0</v>
      </c>
      <c r="J36" s="20" t="s">
        <v>0</v>
      </c>
      <c r="K36" s="20" t="s">
        <v>0</v>
      </c>
      <c r="L36" s="20"/>
      <c r="M36" s="20"/>
      <c r="N36" s="20"/>
      <c r="O36" s="20"/>
      <c r="P36" s="20"/>
      <c r="Q36" s="20"/>
      <c r="R36" s="20"/>
      <c r="S36" s="20"/>
      <c r="T36" s="20"/>
      <c r="U36" s="20" t="s">
        <v>0</v>
      </c>
      <c r="V36" s="20" t="s">
        <v>0</v>
      </c>
      <c r="W36" s="23" t="s">
        <v>0</v>
      </c>
      <c r="X36" s="23"/>
      <c r="Y36" s="23"/>
      <c r="Z36" s="20" t="s">
        <v>0</v>
      </c>
      <c r="AA36" s="20" t="s">
        <v>0</v>
      </c>
      <c r="AB36" s="20"/>
      <c r="AC36" s="21">
        <v>3</v>
      </c>
      <c r="AD36" s="21">
        <v>3</v>
      </c>
      <c r="AE36" s="21" t="str">
        <f>IF(OR(ISBLANK(AC36),ISBLANK(AD36)),"",INDEX(評価表!$C$4:$G$8,MATCH(AC36,評価表!$B$4:$B$8,0),MATCH(AD36,評価表!$C$3:$G$3,0)))</f>
        <v>○</v>
      </c>
      <c r="AF36" s="12" t="s">
        <v>219</v>
      </c>
      <c r="AG36" s="31"/>
      <c r="AH36" s="31"/>
      <c r="AI36" s="80" t="s">
        <v>556</v>
      </c>
      <c r="AJ36" s="31"/>
      <c r="AK36" s="21">
        <v>2</v>
      </c>
      <c r="AL36" s="21">
        <v>2</v>
      </c>
      <c r="AM36" s="21" t="str">
        <f>IF(OR(ISBLANK(AK36),ISBLANK(AL36)),"",INDEX(評価表!$C$4:$G$8,MATCH(AK36,評価表!$B$4:$B$8,0),MATCH(AL36,評価表!$C$3:$G$3,0)))</f>
        <v>―</v>
      </c>
      <c r="AN36" s="12" t="s">
        <v>186</v>
      </c>
      <c r="AO36" s="13" t="s">
        <v>528</v>
      </c>
    </row>
    <row r="37" spans="1:41" ht="48.75" customHeight="1">
      <c r="A37" s="19" t="s">
        <v>116</v>
      </c>
      <c r="B37" s="12" t="s">
        <v>115</v>
      </c>
      <c r="C37" s="12" t="s">
        <v>27</v>
      </c>
      <c r="D37" s="12" t="s">
        <v>611</v>
      </c>
      <c r="E37" s="20"/>
      <c r="F37" s="20" t="s">
        <v>0</v>
      </c>
      <c r="G37" s="20" t="s">
        <v>0</v>
      </c>
      <c r="H37" s="20" t="s">
        <v>0</v>
      </c>
      <c r="I37" s="20" t="s">
        <v>0</v>
      </c>
      <c r="J37" s="20" t="s">
        <v>0</v>
      </c>
      <c r="K37" s="20" t="s">
        <v>0</v>
      </c>
      <c r="L37" s="20"/>
      <c r="M37" s="20"/>
      <c r="N37" s="20"/>
      <c r="O37" s="20"/>
      <c r="P37" s="20"/>
      <c r="Q37" s="20"/>
      <c r="R37" s="20"/>
      <c r="S37" s="20"/>
      <c r="T37" s="20"/>
      <c r="U37" s="20" t="s">
        <v>0</v>
      </c>
      <c r="V37" s="20" t="s">
        <v>0</v>
      </c>
      <c r="W37" s="23"/>
      <c r="X37" s="23"/>
      <c r="Y37" s="23" t="s">
        <v>0</v>
      </c>
      <c r="Z37" s="20" t="s">
        <v>0</v>
      </c>
      <c r="AA37" s="20" t="s">
        <v>0</v>
      </c>
      <c r="AB37" s="20"/>
      <c r="AC37" s="21">
        <v>3</v>
      </c>
      <c r="AD37" s="21">
        <v>2</v>
      </c>
      <c r="AE37" s="21" t="str">
        <f>IF(OR(ISBLANK(AC37),ISBLANK(AD37)),"",INDEX(評価表!$C$4:$G$8,MATCH(AC37,評価表!$B$4:$B$8,0),MATCH(AD37,評価表!$C$3:$G$3,0)))</f>
        <v>○</v>
      </c>
      <c r="AF37" s="12" t="s">
        <v>220</v>
      </c>
      <c r="AG37" s="31"/>
      <c r="AH37" s="31"/>
      <c r="AI37" s="80" t="s">
        <v>557</v>
      </c>
      <c r="AJ37" s="31"/>
      <c r="AK37" s="21">
        <v>3</v>
      </c>
      <c r="AL37" s="21">
        <v>1</v>
      </c>
      <c r="AM37" s="21" t="str">
        <f>IF(OR(ISBLANK(AK37),ISBLANK(AL37)),"",INDEX(評価表!$C$4:$G$8,MATCH(AK37,評価表!$B$4:$B$8,0),MATCH(AL37,評価表!$C$3:$G$3,0)))</f>
        <v>―</v>
      </c>
      <c r="AN37" s="12" t="s">
        <v>186</v>
      </c>
      <c r="AO37" s="13" t="s">
        <v>529</v>
      </c>
    </row>
    <row r="38" spans="1:41" ht="48.75" customHeight="1">
      <c r="A38" s="19" t="s">
        <v>116</v>
      </c>
      <c r="B38" s="12" t="s">
        <v>115</v>
      </c>
      <c r="C38" s="22" t="s">
        <v>28</v>
      </c>
      <c r="D38" s="12" t="s">
        <v>612</v>
      </c>
      <c r="E38" s="20"/>
      <c r="F38" s="20" t="s">
        <v>0</v>
      </c>
      <c r="G38" s="20" t="s">
        <v>0</v>
      </c>
      <c r="H38" s="20" t="s">
        <v>0</v>
      </c>
      <c r="I38" s="20" t="s">
        <v>0</v>
      </c>
      <c r="J38" s="20" t="s">
        <v>0</v>
      </c>
      <c r="K38" s="20" t="s">
        <v>0</v>
      </c>
      <c r="L38" s="20"/>
      <c r="M38" s="20"/>
      <c r="N38" s="20"/>
      <c r="O38" s="20"/>
      <c r="P38" s="20"/>
      <c r="Q38" s="20"/>
      <c r="R38" s="20"/>
      <c r="S38" s="20"/>
      <c r="T38" s="20"/>
      <c r="U38" s="20" t="s">
        <v>0</v>
      </c>
      <c r="V38" s="20" t="s">
        <v>0</v>
      </c>
      <c r="W38" s="23"/>
      <c r="X38" s="23"/>
      <c r="Y38" s="23" t="s">
        <v>0</v>
      </c>
      <c r="Z38" s="20" t="s">
        <v>0</v>
      </c>
      <c r="AA38" s="20" t="s">
        <v>0</v>
      </c>
      <c r="AB38" s="20"/>
      <c r="AC38" s="21">
        <v>5</v>
      </c>
      <c r="AD38" s="21">
        <v>3</v>
      </c>
      <c r="AE38" s="21" t="str">
        <f>IF(OR(ISBLANK(AC38),ISBLANK(AD38)),"",INDEX(評価表!$C$4:$G$8,MATCH(AC38,評価表!$B$4:$B$8,0),MATCH(AD38,評価表!$C$3:$G$3,0)))</f>
        <v>●</v>
      </c>
      <c r="AF38" s="12" t="s">
        <v>221</v>
      </c>
      <c r="AG38" s="31"/>
      <c r="AH38" s="31" t="s">
        <v>558</v>
      </c>
      <c r="AI38" s="80" t="s">
        <v>559</v>
      </c>
      <c r="AJ38" s="31" t="s">
        <v>543</v>
      </c>
      <c r="AK38" s="21">
        <v>3</v>
      </c>
      <c r="AL38" s="21">
        <v>2</v>
      </c>
      <c r="AM38" s="21" t="str">
        <f>IF(OR(ISBLANK(AK38),ISBLANK(AL38)),"",INDEX(評価表!$C$4:$G$8,MATCH(AK38,評価表!$B$4:$B$8,0),MATCH(AL38,評価表!$C$3:$G$3,0)))</f>
        <v>○</v>
      </c>
      <c r="AN38" s="12" t="s">
        <v>302</v>
      </c>
      <c r="AO38" s="13" t="s">
        <v>595</v>
      </c>
    </row>
    <row r="39" spans="1:41" ht="48.75" customHeight="1">
      <c r="A39" s="19" t="s">
        <v>116</v>
      </c>
      <c r="B39" s="12" t="s">
        <v>115</v>
      </c>
      <c r="C39" s="12" t="s">
        <v>29</v>
      </c>
      <c r="D39" s="12" t="s">
        <v>613</v>
      </c>
      <c r="E39" s="20"/>
      <c r="F39" s="20"/>
      <c r="G39" s="20"/>
      <c r="H39" s="20"/>
      <c r="I39" s="20"/>
      <c r="J39" s="20"/>
      <c r="K39" s="20"/>
      <c r="L39" s="20"/>
      <c r="M39" s="20" t="s">
        <v>0</v>
      </c>
      <c r="N39" s="20" t="s">
        <v>0</v>
      </c>
      <c r="O39" s="20"/>
      <c r="P39" s="20"/>
      <c r="Q39" s="20"/>
      <c r="R39" s="20"/>
      <c r="S39" s="20"/>
      <c r="T39" s="20"/>
      <c r="U39" s="20"/>
      <c r="V39" s="20" t="s">
        <v>0</v>
      </c>
      <c r="W39" s="23"/>
      <c r="X39" s="23"/>
      <c r="Y39" s="23" t="s">
        <v>0</v>
      </c>
      <c r="Z39" s="20"/>
      <c r="AA39" s="20"/>
      <c r="AB39" s="20" t="s">
        <v>0</v>
      </c>
      <c r="AC39" s="21">
        <v>5</v>
      </c>
      <c r="AD39" s="21">
        <v>1</v>
      </c>
      <c r="AE39" s="21" t="str">
        <f>IF(OR(ISBLANK(AC39),ISBLANK(AD39)),"",INDEX(評価表!$C$4:$G$8,MATCH(AC39,評価表!$B$4:$B$8,0),MATCH(AD39,評価表!$C$3:$G$3,0)))</f>
        <v>△</v>
      </c>
      <c r="AF39" s="12" t="s">
        <v>222</v>
      </c>
      <c r="AG39" s="31"/>
      <c r="AH39" s="31" t="s">
        <v>530</v>
      </c>
      <c r="AI39" s="80" t="s">
        <v>560</v>
      </c>
      <c r="AJ39" s="31"/>
      <c r="AK39" s="21">
        <v>5</v>
      </c>
      <c r="AL39" s="21">
        <v>1</v>
      </c>
      <c r="AM39" s="21" t="str">
        <f>IF(OR(ISBLANK(AK39),ISBLANK(AL39)),"",INDEX(評価表!$C$4:$G$8,MATCH(AK39,評価表!$B$4:$B$8,0),MATCH(AL39,評価表!$C$3:$G$3,0)))</f>
        <v>△</v>
      </c>
      <c r="AN39" s="12" t="s">
        <v>531</v>
      </c>
      <c r="AO39" s="13" t="s">
        <v>533</v>
      </c>
    </row>
    <row r="40" spans="1:41" ht="48.75" customHeight="1">
      <c r="A40" s="19" t="s">
        <v>116</v>
      </c>
      <c r="B40" s="12" t="s">
        <v>115</v>
      </c>
      <c r="C40" s="12" t="s">
        <v>30</v>
      </c>
      <c r="D40" s="12" t="s">
        <v>613</v>
      </c>
      <c r="E40" s="20"/>
      <c r="F40" s="20" t="s">
        <v>0</v>
      </c>
      <c r="G40" s="20" t="s">
        <v>0</v>
      </c>
      <c r="H40" s="20"/>
      <c r="I40" s="20"/>
      <c r="J40" s="20"/>
      <c r="K40" s="20"/>
      <c r="L40" s="20"/>
      <c r="M40" s="20"/>
      <c r="N40" s="20"/>
      <c r="O40" s="20"/>
      <c r="P40" s="20"/>
      <c r="Q40" s="20"/>
      <c r="R40" s="20"/>
      <c r="S40" s="20"/>
      <c r="T40" s="20"/>
      <c r="U40" s="20"/>
      <c r="V40" s="20" t="s">
        <v>0</v>
      </c>
      <c r="W40" s="23"/>
      <c r="X40" s="23"/>
      <c r="Y40" s="23" t="s">
        <v>0</v>
      </c>
      <c r="Z40" s="20"/>
      <c r="AA40" s="20"/>
      <c r="AB40" s="20" t="s">
        <v>0</v>
      </c>
      <c r="AC40" s="21">
        <v>5</v>
      </c>
      <c r="AD40" s="21">
        <v>1</v>
      </c>
      <c r="AE40" s="21" t="str">
        <f>IF(OR(ISBLANK(AC40),ISBLANK(AD40)),"",INDEX(評価表!$C$4:$G$8,MATCH(AC40,評価表!$B$4:$B$8,0),MATCH(AD40,評価表!$C$3:$G$3,0)))</f>
        <v>△</v>
      </c>
      <c r="AF40" s="12" t="s">
        <v>223</v>
      </c>
      <c r="AG40" s="31"/>
      <c r="AH40" s="31"/>
      <c r="AI40" s="80" t="s">
        <v>560</v>
      </c>
      <c r="AJ40" s="31"/>
      <c r="AK40" s="21">
        <v>5</v>
      </c>
      <c r="AL40" s="21">
        <v>1</v>
      </c>
      <c r="AM40" s="21" t="str">
        <f>IF(OR(ISBLANK(AK40),ISBLANK(AL40)),"",INDEX(評価表!$C$4:$G$8,MATCH(AK40,評価表!$B$4:$B$8,0),MATCH(AL40,評価表!$C$3:$G$3,0)))</f>
        <v>△</v>
      </c>
      <c r="AN40" s="12" t="s">
        <v>531</v>
      </c>
      <c r="AO40" s="13" t="s">
        <v>533</v>
      </c>
    </row>
    <row r="41" spans="1:41" ht="48.75" customHeight="1">
      <c r="A41" s="19" t="s">
        <v>116</v>
      </c>
      <c r="B41" s="12" t="s">
        <v>115</v>
      </c>
      <c r="C41" s="12" t="s">
        <v>91</v>
      </c>
      <c r="D41" s="12" t="s">
        <v>20</v>
      </c>
      <c r="E41" s="20"/>
      <c r="F41" s="20"/>
      <c r="G41" s="20"/>
      <c r="H41" s="20"/>
      <c r="I41" s="20" t="s">
        <v>0</v>
      </c>
      <c r="J41" s="20"/>
      <c r="K41" s="20" t="s">
        <v>0</v>
      </c>
      <c r="L41" s="20"/>
      <c r="M41" s="20"/>
      <c r="N41" s="20"/>
      <c r="O41" s="20"/>
      <c r="P41" s="20"/>
      <c r="Q41" s="20"/>
      <c r="R41" s="20"/>
      <c r="S41" s="20" t="s">
        <v>0</v>
      </c>
      <c r="T41" s="20"/>
      <c r="U41" s="20" t="s">
        <v>0</v>
      </c>
      <c r="V41" s="20" t="s">
        <v>0</v>
      </c>
      <c r="W41" s="23"/>
      <c r="X41" s="23"/>
      <c r="Y41" s="23" t="s">
        <v>0</v>
      </c>
      <c r="Z41" s="20" t="s">
        <v>0</v>
      </c>
      <c r="AA41" s="20" t="s">
        <v>0</v>
      </c>
      <c r="AB41" s="20"/>
      <c r="AC41" s="21">
        <v>3</v>
      </c>
      <c r="AD41" s="21">
        <v>2</v>
      </c>
      <c r="AE41" s="21" t="str">
        <f>IF(OR(ISBLANK(AC41),ISBLANK(AD41)),"",INDEX(評価表!$C$4:$G$8,MATCH(AC41,評価表!$B$4:$B$8,0),MATCH(AD41,評価表!$C$3:$G$3,0)))</f>
        <v>○</v>
      </c>
      <c r="AF41" s="12" t="s">
        <v>224</v>
      </c>
      <c r="AG41" s="31"/>
      <c r="AH41" s="31"/>
      <c r="AI41" s="80" t="s">
        <v>561</v>
      </c>
      <c r="AJ41" s="31"/>
      <c r="AK41" s="21">
        <v>2</v>
      </c>
      <c r="AL41" s="21">
        <v>2</v>
      </c>
      <c r="AM41" s="21" t="str">
        <f>IF(OR(ISBLANK(AK41),ISBLANK(AL41)),"",INDEX(評価表!$C$4:$G$8,MATCH(AK41,評価表!$B$4:$B$8,0),MATCH(AL41,評価表!$C$3:$G$3,0)))</f>
        <v>―</v>
      </c>
      <c r="AN41" s="12" t="s">
        <v>186</v>
      </c>
      <c r="AO41" s="13" t="s">
        <v>534</v>
      </c>
    </row>
    <row r="42" spans="1:41" ht="48.75" customHeight="1">
      <c r="A42" s="19" t="s">
        <v>116</v>
      </c>
      <c r="B42" s="12" t="s">
        <v>115</v>
      </c>
      <c r="C42" s="12" t="s">
        <v>31</v>
      </c>
      <c r="D42" s="12" t="s">
        <v>614</v>
      </c>
      <c r="E42" s="20"/>
      <c r="F42" s="20" t="s">
        <v>0</v>
      </c>
      <c r="G42" s="20" t="s">
        <v>0</v>
      </c>
      <c r="H42" s="20" t="s">
        <v>0</v>
      </c>
      <c r="I42" s="20" t="s">
        <v>0</v>
      </c>
      <c r="J42" s="20" t="s">
        <v>0</v>
      </c>
      <c r="K42" s="20" t="s">
        <v>0</v>
      </c>
      <c r="L42" s="20"/>
      <c r="M42" s="20"/>
      <c r="N42" s="20"/>
      <c r="O42" s="20"/>
      <c r="P42" s="20"/>
      <c r="Q42" s="20"/>
      <c r="R42" s="20"/>
      <c r="S42" s="20"/>
      <c r="T42" s="20"/>
      <c r="U42" s="20" t="s">
        <v>0</v>
      </c>
      <c r="V42" s="20" t="s">
        <v>0</v>
      </c>
      <c r="W42" s="23" t="s">
        <v>0</v>
      </c>
      <c r="X42" s="23"/>
      <c r="Y42" s="23"/>
      <c r="Z42" s="20" t="s">
        <v>0</v>
      </c>
      <c r="AA42" s="20" t="s">
        <v>0</v>
      </c>
      <c r="AB42" s="20"/>
      <c r="AC42" s="21">
        <v>3</v>
      </c>
      <c r="AD42" s="21">
        <v>2</v>
      </c>
      <c r="AE42" s="21" t="str">
        <f>IF(OR(ISBLANK(AC42),ISBLANK(AD42)),"",INDEX(評価表!$C$4:$G$8,MATCH(AC42,評価表!$B$4:$B$8,0),MATCH(AD42,評価表!$C$3:$G$3,0)))</f>
        <v>○</v>
      </c>
      <c r="AF42" s="12" t="s">
        <v>225</v>
      </c>
      <c r="AG42" s="31"/>
      <c r="AH42" s="31"/>
      <c r="AI42" s="80" t="s">
        <v>562</v>
      </c>
      <c r="AJ42" s="31"/>
      <c r="AK42" s="21">
        <v>3</v>
      </c>
      <c r="AL42" s="21">
        <v>1</v>
      </c>
      <c r="AM42" s="21" t="str">
        <f>IF(OR(ISBLANK(AK42),ISBLANK(AL42)),"",INDEX(評価表!$C$4:$G$8,MATCH(AK42,評価表!$B$4:$B$8,0),MATCH(AL42,評価表!$C$3:$G$3,0)))</f>
        <v>―</v>
      </c>
      <c r="AN42" s="12" t="s">
        <v>186</v>
      </c>
      <c r="AO42" s="13" t="s">
        <v>535</v>
      </c>
    </row>
    <row r="43" spans="1:41" ht="48.75" customHeight="1">
      <c r="A43" s="19" t="s">
        <v>116</v>
      </c>
      <c r="B43" s="12" t="s">
        <v>115</v>
      </c>
      <c r="C43" s="12" t="s">
        <v>32</v>
      </c>
      <c r="D43" s="12" t="s">
        <v>615</v>
      </c>
      <c r="E43" s="20"/>
      <c r="F43" s="20" t="s">
        <v>0</v>
      </c>
      <c r="G43" s="20" t="s">
        <v>0</v>
      </c>
      <c r="H43" s="20" t="s">
        <v>0</v>
      </c>
      <c r="I43" s="20" t="s">
        <v>0</v>
      </c>
      <c r="J43" s="20" t="s">
        <v>0</v>
      </c>
      <c r="K43" s="20" t="s">
        <v>0</v>
      </c>
      <c r="L43" s="20"/>
      <c r="M43" s="20"/>
      <c r="N43" s="20"/>
      <c r="O43" s="20"/>
      <c r="P43" s="20"/>
      <c r="Q43" s="20"/>
      <c r="R43" s="20"/>
      <c r="S43" s="20"/>
      <c r="T43" s="20"/>
      <c r="U43" s="20" t="s">
        <v>0</v>
      </c>
      <c r="V43" s="20" t="s">
        <v>0</v>
      </c>
      <c r="W43" s="23"/>
      <c r="X43" s="23"/>
      <c r="Y43" s="23" t="s">
        <v>0</v>
      </c>
      <c r="Z43" s="20" t="s">
        <v>0</v>
      </c>
      <c r="AA43" s="20" t="s">
        <v>0</v>
      </c>
      <c r="AB43" s="20"/>
      <c r="AC43" s="21">
        <v>4</v>
      </c>
      <c r="AD43" s="21">
        <v>2</v>
      </c>
      <c r="AE43" s="21" t="str">
        <f>IF(OR(ISBLANK(AC43),ISBLANK(AD43)),"",INDEX(評価表!$C$4:$G$8,MATCH(AC43,評価表!$B$4:$B$8,0),MATCH(AD43,評価表!$C$3:$G$3,0)))</f>
        <v>○</v>
      </c>
      <c r="AF43" s="12" t="s">
        <v>226</v>
      </c>
      <c r="AG43" s="31"/>
      <c r="AH43" s="31"/>
      <c r="AI43" s="80" t="s">
        <v>563</v>
      </c>
      <c r="AJ43" s="31"/>
      <c r="AK43" s="21">
        <v>3</v>
      </c>
      <c r="AL43" s="21">
        <v>1</v>
      </c>
      <c r="AM43" s="21" t="str">
        <f>IF(OR(ISBLANK(AK43),ISBLANK(AL43)),"",INDEX(評価表!$C$4:$G$8,MATCH(AK43,評価表!$B$4:$B$8,0),MATCH(AL43,評価表!$C$3:$G$3,0)))</f>
        <v>―</v>
      </c>
      <c r="AN43" s="12" t="s">
        <v>186</v>
      </c>
      <c r="AO43" s="13" t="s">
        <v>535</v>
      </c>
    </row>
    <row r="44" spans="1:41" ht="48.75" customHeight="1">
      <c r="A44" s="19" t="s">
        <v>116</v>
      </c>
      <c r="B44" s="12" t="s">
        <v>115</v>
      </c>
      <c r="C44" s="12" t="s">
        <v>33</v>
      </c>
      <c r="D44" s="12" t="s">
        <v>615</v>
      </c>
      <c r="E44" s="20"/>
      <c r="F44" s="20" t="s">
        <v>0</v>
      </c>
      <c r="G44" s="20" t="s">
        <v>0</v>
      </c>
      <c r="H44" s="20" t="s">
        <v>0</v>
      </c>
      <c r="I44" s="20" t="s">
        <v>0</v>
      </c>
      <c r="J44" s="20" t="s">
        <v>0</v>
      </c>
      <c r="K44" s="20" t="s">
        <v>0</v>
      </c>
      <c r="L44" s="20"/>
      <c r="M44" s="20"/>
      <c r="N44" s="20"/>
      <c r="O44" s="20"/>
      <c r="P44" s="20"/>
      <c r="Q44" s="20"/>
      <c r="R44" s="20"/>
      <c r="S44" s="20"/>
      <c r="T44" s="20"/>
      <c r="U44" s="20" t="s">
        <v>0</v>
      </c>
      <c r="V44" s="20" t="s">
        <v>0</v>
      </c>
      <c r="W44" s="23" t="s">
        <v>0</v>
      </c>
      <c r="X44" s="23"/>
      <c r="Y44" s="23"/>
      <c r="Z44" s="20" t="s">
        <v>0</v>
      </c>
      <c r="AA44" s="20" t="s">
        <v>0</v>
      </c>
      <c r="AB44" s="20"/>
      <c r="AC44" s="21">
        <v>4</v>
      </c>
      <c r="AD44" s="21">
        <v>2</v>
      </c>
      <c r="AE44" s="21" t="str">
        <f>IF(OR(ISBLANK(AC44),ISBLANK(AD44)),"",INDEX(評価表!$C$4:$G$8,MATCH(AC44,評価表!$B$4:$B$8,0),MATCH(AD44,評価表!$C$3:$G$3,0)))</f>
        <v>○</v>
      </c>
      <c r="AF44" s="12" t="s">
        <v>227</v>
      </c>
      <c r="AG44" s="31"/>
      <c r="AH44" s="31"/>
      <c r="AI44" s="80" t="s">
        <v>564</v>
      </c>
      <c r="AJ44" s="31"/>
      <c r="AK44" s="21">
        <v>3</v>
      </c>
      <c r="AL44" s="21">
        <v>1</v>
      </c>
      <c r="AM44" s="21" t="str">
        <f>IF(OR(ISBLANK(AK44),ISBLANK(AL44)),"",INDEX(評価表!$C$4:$G$8,MATCH(AK44,評価表!$B$4:$B$8,0),MATCH(AL44,評価表!$C$3:$G$3,0)))</f>
        <v>―</v>
      </c>
      <c r="AN44" s="12" t="s">
        <v>186</v>
      </c>
      <c r="AO44" s="13" t="s">
        <v>536</v>
      </c>
    </row>
    <row r="45" spans="1:41" ht="48.75" customHeight="1">
      <c r="A45" s="19" t="s">
        <v>116</v>
      </c>
      <c r="B45" s="12" t="s">
        <v>115</v>
      </c>
      <c r="C45" s="12" t="s">
        <v>34</v>
      </c>
      <c r="D45" s="12" t="s">
        <v>615</v>
      </c>
      <c r="E45" s="20"/>
      <c r="F45" s="20"/>
      <c r="G45" s="20"/>
      <c r="H45" s="20"/>
      <c r="I45" s="20"/>
      <c r="J45" s="20"/>
      <c r="K45" s="20"/>
      <c r="L45" s="20"/>
      <c r="M45" s="20" t="s">
        <v>0</v>
      </c>
      <c r="N45" s="20" t="s">
        <v>0</v>
      </c>
      <c r="O45" s="20"/>
      <c r="P45" s="20"/>
      <c r="Q45" s="20"/>
      <c r="R45" s="20"/>
      <c r="S45" s="20"/>
      <c r="T45" s="20"/>
      <c r="U45" s="20" t="s">
        <v>0</v>
      </c>
      <c r="V45" s="20" t="s">
        <v>0</v>
      </c>
      <c r="W45" s="23"/>
      <c r="X45" s="23"/>
      <c r="Y45" s="23" t="s">
        <v>0</v>
      </c>
      <c r="Z45" s="20" t="s">
        <v>0</v>
      </c>
      <c r="AA45" s="20" t="s">
        <v>0</v>
      </c>
      <c r="AB45" s="20"/>
      <c r="AC45" s="21">
        <v>4</v>
      </c>
      <c r="AD45" s="21">
        <v>2</v>
      </c>
      <c r="AE45" s="21" t="str">
        <f>IF(OR(ISBLANK(AC45),ISBLANK(AD45)),"",INDEX(評価表!$C$4:$G$8,MATCH(AC45,評価表!$B$4:$B$8,0),MATCH(AD45,評価表!$C$3:$G$3,0)))</f>
        <v>○</v>
      </c>
      <c r="AF45" s="12" t="s">
        <v>625</v>
      </c>
      <c r="AG45" s="31"/>
      <c r="AH45" s="31"/>
      <c r="AI45" s="80" t="s">
        <v>565</v>
      </c>
      <c r="AJ45" s="31"/>
      <c r="AK45" s="21">
        <v>3</v>
      </c>
      <c r="AL45" s="21">
        <v>1</v>
      </c>
      <c r="AM45" s="21" t="str">
        <f>IF(OR(ISBLANK(AK45),ISBLANK(AL45)),"",INDEX(評価表!$C$4:$G$8,MATCH(AK45,評価表!$B$4:$B$8,0),MATCH(AL45,評価表!$C$3:$G$3,0)))</f>
        <v>―</v>
      </c>
      <c r="AN45" s="12" t="s">
        <v>186</v>
      </c>
      <c r="AO45" s="13" t="s">
        <v>536</v>
      </c>
    </row>
    <row r="46" spans="1:41" ht="48.75" customHeight="1">
      <c r="A46" s="19" t="s">
        <v>116</v>
      </c>
      <c r="B46" s="12" t="s">
        <v>115</v>
      </c>
      <c r="C46" s="12" t="s">
        <v>35</v>
      </c>
      <c r="D46" s="12" t="s">
        <v>615</v>
      </c>
      <c r="E46" s="20"/>
      <c r="F46" s="20" t="s">
        <v>0</v>
      </c>
      <c r="G46" s="20" t="s">
        <v>0</v>
      </c>
      <c r="H46" s="20"/>
      <c r="I46" s="20"/>
      <c r="J46" s="20"/>
      <c r="K46" s="20"/>
      <c r="L46" s="20"/>
      <c r="M46" s="20"/>
      <c r="N46" s="20"/>
      <c r="O46" s="20"/>
      <c r="P46" s="20"/>
      <c r="Q46" s="20"/>
      <c r="R46" s="20"/>
      <c r="S46" s="20"/>
      <c r="T46" s="20"/>
      <c r="U46" s="20" t="s">
        <v>0</v>
      </c>
      <c r="V46" s="20" t="s">
        <v>0</v>
      </c>
      <c r="W46" s="23" t="s">
        <v>0</v>
      </c>
      <c r="X46" s="23"/>
      <c r="Y46" s="23"/>
      <c r="Z46" s="20" t="s">
        <v>0</v>
      </c>
      <c r="AA46" s="20" t="s">
        <v>0</v>
      </c>
      <c r="AB46" s="20"/>
      <c r="AC46" s="21">
        <v>4</v>
      </c>
      <c r="AD46" s="21">
        <v>2</v>
      </c>
      <c r="AE46" s="21" t="str">
        <f>IF(OR(ISBLANK(AC46),ISBLANK(AD46)),"",INDEX(評価表!$C$4:$G$8,MATCH(AC46,評価表!$B$4:$B$8,0),MATCH(AD46,評価表!$C$3:$G$3,0)))</f>
        <v>○</v>
      </c>
      <c r="AF46" s="12" t="s">
        <v>626</v>
      </c>
      <c r="AG46" s="31"/>
      <c r="AH46" s="31"/>
      <c r="AI46" s="80" t="s">
        <v>565</v>
      </c>
      <c r="AJ46" s="31"/>
      <c r="AK46" s="21">
        <v>3</v>
      </c>
      <c r="AL46" s="21">
        <v>1</v>
      </c>
      <c r="AM46" s="21" t="str">
        <f>IF(OR(ISBLANK(AK46),ISBLANK(AL46)),"",INDEX(評価表!$C$4:$G$8,MATCH(AK46,評価表!$B$4:$B$8,0),MATCH(AL46,評価表!$C$3:$G$3,0)))</f>
        <v>―</v>
      </c>
      <c r="AN46" s="12" t="s">
        <v>186</v>
      </c>
      <c r="AO46" s="13" t="s">
        <v>537</v>
      </c>
    </row>
    <row r="47" spans="1:41" ht="48.75" customHeight="1">
      <c r="A47" s="19" t="s">
        <v>116</v>
      </c>
      <c r="B47" s="12" t="s">
        <v>115</v>
      </c>
      <c r="C47" s="12" t="s">
        <v>89</v>
      </c>
      <c r="D47" s="12" t="s">
        <v>615</v>
      </c>
      <c r="E47" s="20"/>
      <c r="F47" s="20"/>
      <c r="G47" s="20"/>
      <c r="H47" s="20"/>
      <c r="I47" s="20"/>
      <c r="J47" s="20"/>
      <c r="K47" s="20" t="s">
        <v>0</v>
      </c>
      <c r="L47" s="20"/>
      <c r="M47" s="20"/>
      <c r="N47" s="20"/>
      <c r="O47" s="20"/>
      <c r="P47" s="20"/>
      <c r="Q47" s="20"/>
      <c r="R47" s="20"/>
      <c r="S47" s="20" t="s">
        <v>0</v>
      </c>
      <c r="T47" s="20"/>
      <c r="U47" s="20" t="s">
        <v>0</v>
      </c>
      <c r="V47" s="20" t="s">
        <v>0</v>
      </c>
      <c r="W47" s="23" t="s">
        <v>0</v>
      </c>
      <c r="X47" s="23"/>
      <c r="Y47" s="23"/>
      <c r="Z47" s="20" t="s">
        <v>0</v>
      </c>
      <c r="AA47" s="20" t="s">
        <v>0</v>
      </c>
      <c r="AB47" s="20"/>
      <c r="AC47" s="21">
        <v>3</v>
      </c>
      <c r="AD47" s="21">
        <v>2</v>
      </c>
      <c r="AE47" s="21" t="str">
        <f>IF(OR(ISBLANK(AC47),ISBLANK(AD47)),"",INDEX(評価表!$C$4:$G$8,MATCH(AC47,評価表!$B$4:$B$8,0),MATCH(AD47,評価表!$C$3:$G$3,0)))</f>
        <v>○</v>
      </c>
      <c r="AF47" s="12" t="s">
        <v>229</v>
      </c>
      <c r="AG47" s="31"/>
      <c r="AH47" s="31"/>
      <c r="AI47" s="80" t="s">
        <v>566</v>
      </c>
      <c r="AJ47" s="31"/>
      <c r="AK47" s="21">
        <v>2</v>
      </c>
      <c r="AL47" s="21">
        <v>2</v>
      </c>
      <c r="AM47" s="21" t="str">
        <f>IF(OR(ISBLANK(AK47),ISBLANK(AL47)),"",INDEX(評価表!$C$4:$G$8,MATCH(AK47,評価表!$B$4:$B$8,0),MATCH(AL47,評価表!$C$3:$G$3,0)))</f>
        <v>―</v>
      </c>
      <c r="AN47" s="12" t="s">
        <v>186</v>
      </c>
      <c r="AO47" s="13" t="s">
        <v>537</v>
      </c>
    </row>
    <row r="48" spans="1:41" ht="48.75" customHeight="1">
      <c r="A48" s="19" t="s">
        <v>116</v>
      </c>
      <c r="B48" s="12" t="s">
        <v>115</v>
      </c>
      <c r="C48" s="12" t="s">
        <v>36</v>
      </c>
      <c r="D48" s="12" t="s">
        <v>616</v>
      </c>
      <c r="E48" s="20"/>
      <c r="F48" s="20"/>
      <c r="G48" s="20"/>
      <c r="H48" s="20"/>
      <c r="I48" s="20"/>
      <c r="J48" s="20" t="s">
        <v>0</v>
      </c>
      <c r="K48" s="20"/>
      <c r="L48" s="20"/>
      <c r="M48" s="20"/>
      <c r="N48" s="20"/>
      <c r="O48" s="20"/>
      <c r="P48" s="20"/>
      <c r="Q48" s="20"/>
      <c r="R48" s="20"/>
      <c r="S48" s="20"/>
      <c r="T48" s="20"/>
      <c r="U48" s="20" t="s">
        <v>0</v>
      </c>
      <c r="V48" s="20" t="s">
        <v>0</v>
      </c>
      <c r="W48" s="23"/>
      <c r="X48" s="23"/>
      <c r="Y48" s="23" t="s">
        <v>0</v>
      </c>
      <c r="Z48" s="20" t="s">
        <v>0</v>
      </c>
      <c r="AA48" s="20" t="s">
        <v>0</v>
      </c>
      <c r="AB48" s="20"/>
      <c r="AC48" s="21">
        <v>3</v>
      </c>
      <c r="AD48" s="21">
        <v>3</v>
      </c>
      <c r="AE48" s="21" t="str">
        <f>IF(OR(ISBLANK(AC48),ISBLANK(AD48)),"",INDEX(評価表!$C$4:$G$8,MATCH(AC48,評価表!$B$4:$B$8,0),MATCH(AD48,評価表!$C$3:$G$3,0)))</f>
        <v>○</v>
      </c>
      <c r="AF48" s="12" t="s">
        <v>627</v>
      </c>
      <c r="AG48" s="31"/>
      <c r="AH48" s="31"/>
      <c r="AI48" s="80" t="s">
        <v>566</v>
      </c>
      <c r="AJ48" s="31" t="s">
        <v>544</v>
      </c>
      <c r="AK48" s="21">
        <v>2</v>
      </c>
      <c r="AL48" s="21">
        <v>2</v>
      </c>
      <c r="AM48" s="21" t="str">
        <f>IF(OR(ISBLANK(AK48),ISBLANK(AL48)),"",INDEX(評価表!$C$4:$G$8,MATCH(AK48,評価表!$B$4:$B$8,0),MATCH(AL48,評価表!$C$3:$G$3,0)))</f>
        <v>―</v>
      </c>
      <c r="AN48" s="12" t="s">
        <v>186</v>
      </c>
      <c r="AO48" s="13" t="s">
        <v>537</v>
      </c>
    </row>
    <row r="49" spans="1:41" ht="48.75" customHeight="1">
      <c r="A49" s="19" t="s">
        <v>119</v>
      </c>
      <c r="B49" s="12" t="s">
        <v>118</v>
      </c>
      <c r="C49" s="12" t="s">
        <v>37</v>
      </c>
      <c r="D49" s="12" t="s">
        <v>20</v>
      </c>
      <c r="E49" s="20"/>
      <c r="F49" s="20" t="s">
        <v>0</v>
      </c>
      <c r="G49" s="20" t="s">
        <v>21</v>
      </c>
      <c r="H49" s="20" t="s">
        <v>21</v>
      </c>
      <c r="I49" s="20" t="s">
        <v>21</v>
      </c>
      <c r="J49" s="20" t="s">
        <v>21</v>
      </c>
      <c r="K49" s="20" t="s">
        <v>21</v>
      </c>
      <c r="L49" s="20"/>
      <c r="M49" s="20"/>
      <c r="N49" s="20"/>
      <c r="O49" s="20"/>
      <c r="P49" s="20"/>
      <c r="Q49" s="20"/>
      <c r="R49" s="20"/>
      <c r="S49" s="20"/>
      <c r="T49" s="20"/>
      <c r="U49" s="20" t="s">
        <v>0</v>
      </c>
      <c r="V49" s="20" t="s">
        <v>0</v>
      </c>
      <c r="W49" s="23"/>
      <c r="X49" s="23"/>
      <c r="Y49" s="23" t="s">
        <v>0</v>
      </c>
      <c r="Z49" s="20" t="s">
        <v>0</v>
      </c>
      <c r="AA49" s="20" t="s">
        <v>0</v>
      </c>
      <c r="AB49" s="20"/>
      <c r="AC49" s="21">
        <v>5</v>
      </c>
      <c r="AD49" s="21">
        <v>3</v>
      </c>
      <c r="AE49" s="21" t="str">
        <f>IF(OR(ISBLANK(AC49),ISBLANK(AD49)),"",INDEX(評価表!$C$4:$G$8,MATCH(AC49,評価表!$B$4:$B$8,0),MATCH(AD49,評価表!$C$3:$G$3,0)))</f>
        <v>●</v>
      </c>
      <c r="AF49" s="12" t="s">
        <v>221</v>
      </c>
      <c r="AG49" s="31"/>
      <c r="AH49" s="31" t="s">
        <v>538</v>
      </c>
      <c r="AI49" s="80" t="s">
        <v>567</v>
      </c>
      <c r="AJ49" s="31" t="s">
        <v>543</v>
      </c>
      <c r="AK49" s="21">
        <v>3</v>
      </c>
      <c r="AL49" s="21">
        <v>2</v>
      </c>
      <c r="AM49" s="21" t="str">
        <f>IF(OR(ISBLANK(AK49),ISBLANK(AL49)),"",INDEX(評価表!$C$4:$G$8,MATCH(AK49,評価表!$B$4:$B$8,0),MATCH(AL49,評価表!$C$3:$G$3,0)))</f>
        <v>○</v>
      </c>
      <c r="AN49" s="12" t="s">
        <v>302</v>
      </c>
      <c r="AO49" s="13" t="s">
        <v>300</v>
      </c>
    </row>
    <row r="50" spans="1:41" ht="48.75" customHeight="1">
      <c r="A50" s="19" t="s">
        <v>119</v>
      </c>
      <c r="B50" s="12" t="s">
        <v>118</v>
      </c>
      <c r="C50" s="12" t="s">
        <v>38</v>
      </c>
      <c r="D50" s="12" t="s">
        <v>20</v>
      </c>
      <c r="E50" s="20"/>
      <c r="F50" s="20"/>
      <c r="G50" s="20"/>
      <c r="H50" s="20"/>
      <c r="I50" s="20"/>
      <c r="J50" s="20" t="s">
        <v>21</v>
      </c>
      <c r="K50" s="20"/>
      <c r="L50" s="20"/>
      <c r="M50" s="20"/>
      <c r="N50" s="20"/>
      <c r="O50" s="20"/>
      <c r="P50" s="20"/>
      <c r="Q50" s="20"/>
      <c r="R50" s="20"/>
      <c r="S50" s="20"/>
      <c r="T50" s="20"/>
      <c r="U50" s="20" t="s">
        <v>0</v>
      </c>
      <c r="V50" s="20" t="s">
        <v>0</v>
      </c>
      <c r="W50" s="23" t="s">
        <v>0</v>
      </c>
      <c r="X50" s="23"/>
      <c r="Y50" s="23"/>
      <c r="Z50" s="20" t="s">
        <v>0</v>
      </c>
      <c r="AA50" s="20" t="s">
        <v>0</v>
      </c>
      <c r="AB50" s="20"/>
      <c r="AC50" s="21">
        <v>3</v>
      </c>
      <c r="AD50" s="21">
        <v>2</v>
      </c>
      <c r="AE50" s="21" t="str">
        <f>IF(OR(ISBLANK(AC50),ISBLANK(AD50)),"",INDEX(評価表!$C$4:$G$8,MATCH(AC50,評価表!$B$4:$B$8,0),MATCH(AD50,評価表!$C$3:$G$3,0)))</f>
        <v>○</v>
      </c>
      <c r="AF50" s="12" t="s">
        <v>628</v>
      </c>
      <c r="AG50" s="31"/>
      <c r="AH50" s="31"/>
      <c r="AI50" s="80" t="s">
        <v>568</v>
      </c>
      <c r="AJ50" s="31" t="s">
        <v>569</v>
      </c>
      <c r="AK50" s="21">
        <v>2</v>
      </c>
      <c r="AL50" s="21">
        <v>2</v>
      </c>
      <c r="AM50" s="21" t="str">
        <f>IF(OR(ISBLANK(AK50),ISBLANK(AL50)),"",INDEX(評価表!$C$4:$G$8,MATCH(AK50,評価表!$B$4:$B$8,0),MATCH(AL50,評価表!$C$3:$G$3,0)))</f>
        <v>―</v>
      </c>
      <c r="AN50" s="12" t="s">
        <v>186</v>
      </c>
      <c r="AO50" s="13" t="s">
        <v>539</v>
      </c>
    </row>
    <row r="51" spans="1:41" ht="48.75" customHeight="1">
      <c r="A51" s="19" t="s">
        <v>119</v>
      </c>
      <c r="B51" s="12" t="s">
        <v>118</v>
      </c>
      <c r="C51" s="12" t="s">
        <v>39</v>
      </c>
      <c r="D51" s="12" t="s">
        <v>20</v>
      </c>
      <c r="E51" s="20"/>
      <c r="F51" s="20" t="s">
        <v>21</v>
      </c>
      <c r="G51" s="20" t="s">
        <v>21</v>
      </c>
      <c r="H51" s="20" t="s">
        <v>21</v>
      </c>
      <c r="I51" s="20" t="s">
        <v>21</v>
      </c>
      <c r="J51" s="20" t="s">
        <v>21</v>
      </c>
      <c r="K51" s="20" t="s">
        <v>21</v>
      </c>
      <c r="L51" s="20"/>
      <c r="M51" s="20"/>
      <c r="N51" s="20"/>
      <c r="O51" s="20"/>
      <c r="P51" s="20"/>
      <c r="Q51" s="20"/>
      <c r="R51" s="20"/>
      <c r="S51" s="20"/>
      <c r="T51" s="20"/>
      <c r="U51" s="20" t="s">
        <v>0</v>
      </c>
      <c r="V51" s="20" t="s">
        <v>0</v>
      </c>
      <c r="W51" s="23" t="s">
        <v>0</v>
      </c>
      <c r="X51" s="23"/>
      <c r="Y51" s="23"/>
      <c r="Z51" s="20" t="s">
        <v>0</v>
      </c>
      <c r="AA51" s="20" t="s">
        <v>0</v>
      </c>
      <c r="AB51" s="20"/>
      <c r="AC51" s="21">
        <v>3</v>
      </c>
      <c r="AD51" s="21">
        <v>2</v>
      </c>
      <c r="AE51" s="21" t="str">
        <f>IF(OR(ISBLANK(AC51),ISBLANK(AD51)),"",INDEX(評価表!$C$4:$G$8,MATCH(AC51,評価表!$B$4:$B$8,0),MATCH(AD51,評価表!$C$3:$G$3,0)))</f>
        <v>○</v>
      </c>
      <c r="AF51" s="12" t="s">
        <v>629</v>
      </c>
      <c r="AG51" s="31"/>
      <c r="AH51" s="31"/>
      <c r="AI51" s="80" t="s">
        <v>570</v>
      </c>
      <c r="AJ51" s="31" t="s">
        <v>543</v>
      </c>
      <c r="AK51" s="21">
        <v>2</v>
      </c>
      <c r="AL51" s="21">
        <v>2</v>
      </c>
      <c r="AM51" s="21" t="str">
        <f>IF(OR(ISBLANK(AK51),ISBLANK(AL51)),"",INDEX(評価表!$C$4:$G$8,MATCH(AK51,評価表!$B$4:$B$8,0),MATCH(AL51,評価表!$C$3:$G$3,0)))</f>
        <v>―</v>
      </c>
      <c r="AN51" s="12" t="s">
        <v>186</v>
      </c>
      <c r="AO51" s="13" t="s">
        <v>540</v>
      </c>
    </row>
    <row r="52" spans="1:41" ht="48.75" customHeight="1">
      <c r="A52" s="19" t="s">
        <v>119</v>
      </c>
      <c r="B52" s="12" t="s">
        <v>118</v>
      </c>
      <c r="C52" s="12" t="s">
        <v>40</v>
      </c>
      <c r="D52" s="12" t="s">
        <v>20</v>
      </c>
      <c r="E52" s="20"/>
      <c r="F52" s="20" t="s">
        <v>21</v>
      </c>
      <c r="G52" s="20" t="s">
        <v>21</v>
      </c>
      <c r="H52" s="20" t="s">
        <v>21</v>
      </c>
      <c r="I52" s="20" t="s">
        <v>21</v>
      </c>
      <c r="J52" s="20" t="s">
        <v>21</v>
      </c>
      <c r="K52" s="20" t="s">
        <v>21</v>
      </c>
      <c r="L52" s="20"/>
      <c r="M52" s="20"/>
      <c r="N52" s="20"/>
      <c r="O52" s="20"/>
      <c r="P52" s="20"/>
      <c r="Q52" s="20"/>
      <c r="R52" s="20"/>
      <c r="S52" s="20"/>
      <c r="T52" s="20"/>
      <c r="U52" s="20" t="s">
        <v>0</v>
      </c>
      <c r="V52" s="20" t="s">
        <v>0</v>
      </c>
      <c r="W52" s="23" t="s">
        <v>0</v>
      </c>
      <c r="X52" s="23"/>
      <c r="Y52" s="23"/>
      <c r="Z52" s="20" t="s">
        <v>0</v>
      </c>
      <c r="AA52" s="20" t="s">
        <v>0</v>
      </c>
      <c r="AB52" s="20"/>
      <c r="AC52" s="21">
        <v>3</v>
      </c>
      <c r="AD52" s="21">
        <v>2</v>
      </c>
      <c r="AE52" s="21" t="str">
        <f>IF(OR(ISBLANK(AC52),ISBLANK(AD52)),"",INDEX(評価表!$C$4:$G$8,MATCH(AC52,評価表!$B$4:$B$8,0),MATCH(AD52,評価表!$C$3:$G$3,0)))</f>
        <v>○</v>
      </c>
      <c r="AF52" s="12" t="s">
        <v>230</v>
      </c>
      <c r="AG52" s="31"/>
      <c r="AH52" s="31"/>
      <c r="AI52" s="80" t="s">
        <v>561</v>
      </c>
      <c r="AJ52" s="31" t="s">
        <v>543</v>
      </c>
      <c r="AK52" s="21">
        <v>2</v>
      </c>
      <c r="AL52" s="21">
        <v>2</v>
      </c>
      <c r="AM52" s="21" t="str">
        <f>IF(OR(ISBLANK(AK52),ISBLANK(AL52)),"",INDEX(評価表!$C$4:$G$8,MATCH(AK52,評価表!$B$4:$B$8,0),MATCH(AL52,評価表!$C$3:$G$3,0)))</f>
        <v>―</v>
      </c>
      <c r="AN52" s="12" t="s">
        <v>186</v>
      </c>
      <c r="AO52" s="13" t="s">
        <v>539</v>
      </c>
    </row>
    <row r="53" spans="1:41" ht="48.75" customHeight="1">
      <c r="A53" s="19" t="s">
        <v>119</v>
      </c>
      <c r="B53" s="12" t="s">
        <v>118</v>
      </c>
      <c r="C53" s="12" t="s">
        <v>41</v>
      </c>
      <c r="D53" s="12" t="s">
        <v>610</v>
      </c>
      <c r="E53" s="20"/>
      <c r="F53" s="20" t="s">
        <v>21</v>
      </c>
      <c r="G53" s="20" t="s">
        <v>21</v>
      </c>
      <c r="H53" s="20" t="s">
        <v>21</v>
      </c>
      <c r="I53" s="20" t="s">
        <v>21</v>
      </c>
      <c r="J53" s="20" t="s">
        <v>21</v>
      </c>
      <c r="K53" s="20" t="s">
        <v>21</v>
      </c>
      <c r="L53" s="20"/>
      <c r="M53" s="20"/>
      <c r="N53" s="20"/>
      <c r="O53" s="20"/>
      <c r="P53" s="20"/>
      <c r="Q53" s="20"/>
      <c r="R53" s="20"/>
      <c r="S53" s="20"/>
      <c r="T53" s="20"/>
      <c r="U53" s="20" t="s">
        <v>0</v>
      </c>
      <c r="V53" s="20" t="s">
        <v>0</v>
      </c>
      <c r="W53" s="23"/>
      <c r="X53" s="23"/>
      <c r="Y53" s="23" t="s">
        <v>0</v>
      </c>
      <c r="Z53" s="20"/>
      <c r="AA53" s="20"/>
      <c r="AB53" s="20" t="s">
        <v>0</v>
      </c>
      <c r="AC53" s="21">
        <v>4</v>
      </c>
      <c r="AD53" s="21">
        <v>1</v>
      </c>
      <c r="AE53" s="21" t="str">
        <f>IF(OR(ISBLANK(AC53),ISBLANK(AD53)),"",INDEX(評価表!$C$4:$G$8,MATCH(AC53,評価表!$B$4:$B$8,0),MATCH(AD53,評価表!$C$3:$G$3,0)))</f>
        <v>△</v>
      </c>
      <c r="AF53" s="12" t="s">
        <v>630</v>
      </c>
      <c r="AG53" s="31"/>
      <c r="AH53" s="31"/>
      <c r="AI53" s="80" t="s">
        <v>571</v>
      </c>
      <c r="AJ53" s="31" t="s">
        <v>543</v>
      </c>
      <c r="AK53" s="21">
        <v>4</v>
      </c>
      <c r="AL53" s="21">
        <v>1</v>
      </c>
      <c r="AM53" s="21" t="str">
        <f>IF(OR(ISBLANK(AK53),ISBLANK(AL53)),"",INDEX(評価表!$C$4:$G$8,MATCH(AK53,評価表!$B$4:$B$8,0),MATCH(AL53,評価表!$C$3:$G$3,0)))</f>
        <v>△</v>
      </c>
      <c r="AN53" s="12" t="s">
        <v>531</v>
      </c>
      <c r="AO53" s="13" t="s">
        <v>532</v>
      </c>
    </row>
    <row r="54" spans="1:41" ht="48.75" customHeight="1">
      <c r="A54" s="19" t="s">
        <v>119</v>
      </c>
      <c r="B54" s="12" t="s">
        <v>118</v>
      </c>
      <c r="C54" s="12" t="s">
        <v>18</v>
      </c>
      <c r="D54" s="12" t="s">
        <v>610</v>
      </c>
      <c r="E54" s="20"/>
      <c r="F54" s="20" t="s">
        <v>21</v>
      </c>
      <c r="G54" s="20" t="s">
        <v>21</v>
      </c>
      <c r="H54" s="20" t="s">
        <v>21</v>
      </c>
      <c r="I54" s="20" t="s">
        <v>21</v>
      </c>
      <c r="J54" s="20" t="s">
        <v>21</v>
      </c>
      <c r="K54" s="20" t="s">
        <v>21</v>
      </c>
      <c r="L54" s="20"/>
      <c r="M54" s="20"/>
      <c r="N54" s="20"/>
      <c r="O54" s="20"/>
      <c r="P54" s="20"/>
      <c r="Q54" s="20"/>
      <c r="R54" s="20"/>
      <c r="S54" s="20"/>
      <c r="T54" s="20"/>
      <c r="U54" s="20" t="s">
        <v>0</v>
      </c>
      <c r="V54" s="20" t="s">
        <v>0</v>
      </c>
      <c r="W54" s="23"/>
      <c r="X54" s="23"/>
      <c r="Y54" s="23" t="s">
        <v>0</v>
      </c>
      <c r="Z54" s="20"/>
      <c r="AA54" s="20"/>
      <c r="AB54" s="20" t="s">
        <v>0</v>
      </c>
      <c r="AC54" s="21">
        <v>4</v>
      </c>
      <c r="AD54" s="21">
        <v>1</v>
      </c>
      <c r="AE54" s="21" t="str">
        <f>IF(OR(ISBLANK(AC54),ISBLANK(AD54)),"",INDEX(評価表!$C$4:$G$8,MATCH(AC54,評価表!$B$4:$B$8,0),MATCH(AD54,評価表!$C$3:$G$3,0)))</f>
        <v>△</v>
      </c>
      <c r="AF54" s="12" t="s">
        <v>631</v>
      </c>
      <c r="AG54" s="31"/>
      <c r="AH54" s="31"/>
      <c r="AI54" s="80" t="s">
        <v>572</v>
      </c>
      <c r="AJ54" s="31" t="s">
        <v>543</v>
      </c>
      <c r="AK54" s="21">
        <v>4</v>
      </c>
      <c r="AL54" s="21">
        <v>1</v>
      </c>
      <c r="AM54" s="21" t="str">
        <f>IF(OR(ISBLANK(AK54),ISBLANK(AL54)),"",INDEX(評価表!$C$4:$G$8,MATCH(AK54,評価表!$B$4:$B$8,0),MATCH(AL54,評価表!$C$3:$G$3,0)))</f>
        <v>△</v>
      </c>
      <c r="AN54" s="12" t="s">
        <v>531</v>
      </c>
      <c r="AO54" s="13" t="s">
        <v>532</v>
      </c>
    </row>
    <row r="55" spans="1:41" ht="48.75" customHeight="1">
      <c r="A55" s="19" t="s">
        <v>119</v>
      </c>
      <c r="B55" s="12" t="s">
        <v>118</v>
      </c>
      <c r="C55" s="12" t="s">
        <v>45</v>
      </c>
      <c r="D55" s="12" t="s">
        <v>610</v>
      </c>
      <c r="E55" s="20"/>
      <c r="F55" s="20" t="s">
        <v>21</v>
      </c>
      <c r="G55" s="20" t="s">
        <v>21</v>
      </c>
      <c r="H55" s="20" t="s">
        <v>21</v>
      </c>
      <c r="I55" s="20" t="s">
        <v>21</v>
      </c>
      <c r="J55" s="20" t="s">
        <v>21</v>
      </c>
      <c r="K55" s="20" t="s">
        <v>21</v>
      </c>
      <c r="L55" s="20"/>
      <c r="M55" s="20"/>
      <c r="N55" s="20"/>
      <c r="O55" s="20"/>
      <c r="P55" s="20"/>
      <c r="Q55" s="20"/>
      <c r="R55" s="20"/>
      <c r="S55" s="20"/>
      <c r="T55" s="20"/>
      <c r="U55" s="20" t="s">
        <v>0</v>
      </c>
      <c r="V55" s="20" t="s">
        <v>0</v>
      </c>
      <c r="W55" s="23"/>
      <c r="X55" s="23"/>
      <c r="Y55" s="23" t="s">
        <v>0</v>
      </c>
      <c r="Z55" s="20" t="s">
        <v>0</v>
      </c>
      <c r="AA55" s="20" t="s">
        <v>0</v>
      </c>
      <c r="AB55" s="20"/>
      <c r="AC55" s="21">
        <v>4</v>
      </c>
      <c r="AD55" s="21">
        <v>2</v>
      </c>
      <c r="AE55" s="21" t="str">
        <f>IF(OR(ISBLANK(AC55),ISBLANK(AD55)),"",INDEX(評価表!$C$4:$G$8,MATCH(AC55,評価表!$B$4:$B$8,0),MATCH(AD55,評価表!$C$3:$G$3,0)))</f>
        <v>○</v>
      </c>
      <c r="AF55" s="12" t="s">
        <v>632</v>
      </c>
      <c r="AG55" s="31"/>
      <c r="AH55" s="31"/>
      <c r="AI55" s="80" t="s">
        <v>573</v>
      </c>
      <c r="AJ55" s="31" t="s">
        <v>543</v>
      </c>
      <c r="AK55" s="21">
        <v>3</v>
      </c>
      <c r="AL55" s="21">
        <v>2</v>
      </c>
      <c r="AM55" s="21" t="str">
        <f>IF(OR(ISBLANK(AK55),ISBLANK(AL55)),"",INDEX(評価表!$C$4:$G$8,MATCH(AK55,評価表!$B$4:$B$8,0),MATCH(AL55,評価表!$C$3:$G$3,0)))</f>
        <v>○</v>
      </c>
      <c r="AN55" s="12" t="s">
        <v>302</v>
      </c>
      <c r="AO55" s="13" t="s">
        <v>533</v>
      </c>
    </row>
    <row r="56" spans="1:41" ht="48.75" customHeight="1">
      <c r="A56" s="19" t="s">
        <v>119</v>
      </c>
      <c r="B56" s="12" t="s">
        <v>118</v>
      </c>
      <c r="C56" s="12" t="s">
        <v>68</v>
      </c>
      <c r="D56" s="12" t="s">
        <v>617</v>
      </c>
      <c r="E56" s="20" t="s">
        <v>21</v>
      </c>
      <c r="F56" s="20" t="s">
        <v>21</v>
      </c>
      <c r="G56" s="20" t="s">
        <v>21</v>
      </c>
      <c r="H56" s="20" t="s">
        <v>21</v>
      </c>
      <c r="I56" s="20" t="s">
        <v>21</v>
      </c>
      <c r="J56" s="20" t="s">
        <v>21</v>
      </c>
      <c r="K56" s="20" t="s">
        <v>21</v>
      </c>
      <c r="L56" s="20"/>
      <c r="M56" s="20"/>
      <c r="N56" s="20"/>
      <c r="O56" s="20"/>
      <c r="P56" s="20"/>
      <c r="Q56" s="20"/>
      <c r="R56" s="20"/>
      <c r="S56" s="20"/>
      <c r="T56" s="20"/>
      <c r="U56" s="20" t="s">
        <v>0</v>
      </c>
      <c r="V56" s="20" t="s">
        <v>0</v>
      </c>
      <c r="W56" s="23"/>
      <c r="X56" s="23"/>
      <c r="Y56" s="23" t="s">
        <v>0</v>
      </c>
      <c r="Z56" s="20" t="s">
        <v>0</v>
      </c>
      <c r="AA56" s="20" t="s">
        <v>0</v>
      </c>
      <c r="AB56" s="20"/>
      <c r="AC56" s="21">
        <v>5</v>
      </c>
      <c r="AD56" s="21">
        <v>2</v>
      </c>
      <c r="AE56" s="21" t="str">
        <f>IF(OR(ISBLANK(AC56),ISBLANK(AD56)),"",INDEX(評価表!$C$4:$G$8,MATCH(AC56,評価表!$B$4:$B$8,0),MATCH(AD56,評価表!$C$3:$G$3,0)))</f>
        <v>○</v>
      </c>
      <c r="AF56" s="12" t="s">
        <v>633</v>
      </c>
      <c r="AG56" s="31"/>
      <c r="AH56" s="31"/>
      <c r="AI56" s="80" t="s">
        <v>574</v>
      </c>
      <c r="AJ56" s="31"/>
      <c r="AK56" s="21">
        <v>3</v>
      </c>
      <c r="AL56" s="21">
        <v>2</v>
      </c>
      <c r="AM56" s="21" t="str">
        <f>IF(OR(ISBLANK(AK56),ISBLANK(AL56)),"",INDEX(評価表!$C$4:$G$8,MATCH(AK56,評価表!$B$4:$B$8,0),MATCH(AL56,評価表!$C$3:$G$3,0)))</f>
        <v>○</v>
      </c>
      <c r="AN56" s="12" t="s">
        <v>302</v>
      </c>
      <c r="AO56" s="13" t="s">
        <v>533</v>
      </c>
    </row>
    <row r="57" spans="1:41" ht="48.75" customHeight="1">
      <c r="A57" s="19" t="s">
        <v>119</v>
      </c>
      <c r="B57" s="12" t="s">
        <v>118</v>
      </c>
      <c r="C57" s="12" t="s">
        <v>42</v>
      </c>
      <c r="D57" s="12" t="s">
        <v>20</v>
      </c>
      <c r="E57" s="20" t="s">
        <v>21</v>
      </c>
      <c r="F57" s="20"/>
      <c r="G57" s="20" t="s">
        <v>21</v>
      </c>
      <c r="H57" s="20"/>
      <c r="I57" s="20"/>
      <c r="J57" s="20"/>
      <c r="K57" s="20"/>
      <c r="L57" s="20"/>
      <c r="M57" s="20"/>
      <c r="N57" s="20"/>
      <c r="O57" s="20"/>
      <c r="P57" s="20"/>
      <c r="Q57" s="20"/>
      <c r="R57" s="20"/>
      <c r="S57" s="20"/>
      <c r="T57" s="20"/>
      <c r="U57" s="20" t="s">
        <v>0</v>
      </c>
      <c r="V57" s="20" t="s">
        <v>0</v>
      </c>
      <c r="W57" s="23" t="s">
        <v>0</v>
      </c>
      <c r="X57" s="23"/>
      <c r="Y57" s="23"/>
      <c r="Z57" s="20" t="s">
        <v>0</v>
      </c>
      <c r="AA57" s="20" t="s">
        <v>0</v>
      </c>
      <c r="AB57" s="20"/>
      <c r="AC57" s="21">
        <v>4</v>
      </c>
      <c r="AD57" s="21">
        <v>3</v>
      </c>
      <c r="AE57" s="21" t="str">
        <f>IF(OR(ISBLANK(AC57),ISBLANK(AD57)),"",INDEX(評価表!$C$4:$G$8,MATCH(AC57,評価表!$B$4:$B$8,0),MATCH(AD57,評価表!$C$3:$G$3,0)))</f>
        <v>○</v>
      </c>
      <c r="AF57" s="12" t="s">
        <v>216</v>
      </c>
      <c r="AG57" s="31"/>
      <c r="AH57" s="31"/>
      <c r="AI57" s="80" t="s">
        <v>575</v>
      </c>
      <c r="AJ57" s="31" t="s">
        <v>543</v>
      </c>
      <c r="AK57" s="21">
        <v>3</v>
      </c>
      <c r="AL57" s="21">
        <v>2</v>
      </c>
      <c r="AM57" s="21" t="str">
        <f>IF(OR(ISBLANK(AK57),ISBLANK(AL57)),"",INDEX(評価表!$C$4:$G$8,MATCH(AK57,評価表!$B$4:$B$8,0),MATCH(AL57,評価表!$C$3:$G$3,0)))</f>
        <v>○</v>
      </c>
      <c r="AN57" s="12" t="s">
        <v>302</v>
      </c>
      <c r="AO57" s="13" t="s">
        <v>533</v>
      </c>
    </row>
    <row r="58" spans="1:41" ht="48.75" customHeight="1">
      <c r="A58" s="19" t="s">
        <v>119</v>
      </c>
      <c r="B58" s="12" t="s">
        <v>118</v>
      </c>
      <c r="C58" s="12" t="s">
        <v>43</v>
      </c>
      <c r="D58" s="12" t="s">
        <v>20</v>
      </c>
      <c r="E58" s="20"/>
      <c r="F58" s="20" t="s">
        <v>21</v>
      </c>
      <c r="G58" s="20" t="s">
        <v>21</v>
      </c>
      <c r="H58" s="20" t="s">
        <v>21</v>
      </c>
      <c r="I58" s="20" t="s">
        <v>21</v>
      </c>
      <c r="J58" s="20" t="s">
        <v>21</v>
      </c>
      <c r="K58" s="20" t="s">
        <v>21</v>
      </c>
      <c r="L58" s="20"/>
      <c r="M58" s="20"/>
      <c r="N58" s="20"/>
      <c r="O58" s="20"/>
      <c r="P58" s="20"/>
      <c r="Q58" s="20"/>
      <c r="R58" s="20"/>
      <c r="S58" s="20"/>
      <c r="T58" s="20"/>
      <c r="U58" s="20" t="s">
        <v>0</v>
      </c>
      <c r="V58" s="20" t="s">
        <v>0</v>
      </c>
      <c r="W58" s="23"/>
      <c r="X58" s="23"/>
      <c r="Y58" s="23" t="s">
        <v>0</v>
      </c>
      <c r="Z58" s="20" t="s">
        <v>0</v>
      </c>
      <c r="AA58" s="20" t="s">
        <v>0</v>
      </c>
      <c r="AB58" s="20"/>
      <c r="AC58" s="21">
        <v>3</v>
      </c>
      <c r="AD58" s="21">
        <v>2</v>
      </c>
      <c r="AE58" s="21" t="str">
        <f>IF(OR(ISBLANK(AC58),ISBLANK(AD58)),"",INDEX(評価表!$C$4:$G$8,MATCH(AC58,評価表!$B$4:$B$8,0),MATCH(AD58,評価表!$C$3:$G$3,0)))</f>
        <v>○</v>
      </c>
      <c r="AF58" s="12" t="s">
        <v>634</v>
      </c>
      <c r="AG58" s="31"/>
      <c r="AH58" s="80" t="s">
        <v>576</v>
      </c>
      <c r="AI58" s="80"/>
      <c r="AJ58" s="31"/>
      <c r="AK58" s="21">
        <v>3</v>
      </c>
      <c r="AL58" s="21">
        <v>1</v>
      </c>
      <c r="AM58" s="21" t="str">
        <f>IF(OR(ISBLANK(AK58),ISBLANK(AL58)),"",INDEX(評価表!$C$4:$G$8,MATCH(AK58,評価表!$B$4:$B$8,0),MATCH(AL58,評価表!$C$3:$G$3,0)))</f>
        <v>―</v>
      </c>
      <c r="AN58" s="12" t="s">
        <v>186</v>
      </c>
      <c r="AO58" s="13" t="s">
        <v>161</v>
      </c>
    </row>
    <row r="59" spans="1:41" ht="48.75" customHeight="1">
      <c r="A59" s="19" t="s">
        <v>119</v>
      </c>
      <c r="B59" s="12" t="s">
        <v>118</v>
      </c>
      <c r="C59" s="12" t="s">
        <v>46</v>
      </c>
      <c r="D59" s="12" t="s">
        <v>20</v>
      </c>
      <c r="E59" s="20"/>
      <c r="F59" s="20" t="s">
        <v>21</v>
      </c>
      <c r="G59" s="20" t="s">
        <v>21</v>
      </c>
      <c r="H59" s="20" t="s">
        <v>21</v>
      </c>
      <c r="I59" s="20" t="s">
        <v>21</v>
      </c>
      <c r="J59" s="20" t="s">
        <v>21</v>
      </c>
      <c r="K59" s="20" t="s">
        <v>21</v>
      </c>
      <c r="L59" s="20"/>
      <c r="M59" s="20"/>
      <c r="N59" s="20"/>
      <c r="O59" s="20"/>
      <c r="P59" s="20"/>
      <c r="Q59" s="20"/>
      <c r="R59" s="20"/>
      <c r="S59" s="20"/>
      <c r="T59" s="20"/>
      <c r="U59" s="20" t="s">
        <v>0</v>
      </c>
      <c r="V59" s="20" t="s">
        <v>0</v>
      </c>
      <c r="W59" s="23"/>
      <c r="X59" s="23"/>
      <c r="Y59" s="23" t="s">
        <v>0</v>
      </c>
      <c r="Z59" s="20" t="s">
        <v>0</v>
      </c>
      <c r="AA59" s="20" t="s">
        <v>0</v>
      </c>
      <c r="AB59" s="20"/>
      <c r="AC59" s="21">
        <v>3</v>
      </c>
      <c r="AD59" s="21">
        <v>2</v>
      </c>
      <c r="AE59" s="21" t="str">
        <f>IF(OR(ISBLANK(AC59),ISBLANK(AD59)),"",INDEX(評価表!$C$4:$G$8,MATCH(AC59,評価表!$B$4:$B$8,0),MATCH(AD59,評価表!$C$3:$G$3,0)))</f>
        <v>○</v>
      </c>
      <c r="AF59" s="12" t="s">
        <v>230</v>
      </c>
      <c r="AG59" s="31"/>
      <c r="AH59" s="31"/>
      <c r="AI59" s="80" t="s">
        <v>582</v>
      </c>
      <c r="AJ59" s="31"/>
      <c r="AK59" s="21">
        <v>3</v>
      </c>
      <c r="AL59" s="21">
        <v>1</v>
      </c>
      <c r="AM59" s="21" t="str">
        <f>IF(OR(ISBLANK(AK59),ISBLANK(AL59)),"",INDEX(評価表!$C$4:$G$8,MATCH(AK59,評価表!$B$4:$B$8,0),MATCH(AL59,評価表!$C$3:$G$3,0)))</f>
        <v>―</v>
      </c>
      <c r="AN59" s="12" t="s">
        <v>186</v>
      </c>
      <c r="AO59" s="13" t="s">
        <v>161</v>
      </c>
    </row>
    <row r="60" spans="1:41" ht="48.75" customHeight="1">
      <c r="A60" s="19" t="s">
        <v>119</v>
      </c>
      <c r="B60" s="12" t="s">
        <v>118</v>
      </c>
      <c r="C60" s="12" t="s">
        <v>47</v>
      </c>
      <c r="D60" s="12" t="s">
        <v>617</v>
      </c>
      <c r="E60" s="20" t="s">
        <v>21</v>
      </c>
      <c r="F60" s="20" t="s">
        <v>21</v>
      </c>
      <c r="G60" s="20" t="s">
        <v>21</v>
      </c>
      <c r="H60" s="20" t="s">
        <v>21</v>
      </c>
      <c r="I60" s="20" t="s">
        <v>21</v>
      </c>
      <c r="J60" s="20" t="s">
        <v>21</v>
      </c>
      <c r="K60" s="20" t="s">
        <v>21</v>
      </c>
      <c r="L60" s="20"/>
      <c r="M60" s="20"/>
      <c r="N60" s="20"/>
      <c r="O60" s="20"/>
      <c r="P60" s="20"/>
      <c r="Q60" s="20"/>
      <c r="R60" s="20"/>
      <c r="S60" s="20"/>
      <c r="T60" s="20"/>
      <c r="U60" s="20"/>
      <c r="V60" s="20" t="s">
        <v>0</v>
      </c>
      <c r="W60" s="23"/>
      <c r="X60" s="23"/>
      <c r="Y60" s="23" t="s">
        <v>0</v>
      </c>
      <c r="Z60" s="20"/>
      <c r="AA60" s="20"/>
      <c r="AB60" s="20" t="s">
        <v>0</v>
      </c>
      <c r="AC60" s="21">
        <v>5</v>
      </c>
      <c r="AD60" s="21">
        <v>1</v>
      </c>
      <c r="AE60" s="21" t="str">
        <f>IF(OR(ISBLANK(AC60),ISBLANK(AD60)),"",INDEX(評価表!$C$4:$G$8,MATCH(AC60,評価表!$B$4:$B$8,0),MATCH(AD60,評価表!$C$3:$G$3,0)))</f>
        <v>△</v>
      </c>
      <c r="AF60" s="12" t="s">
        <v>635</v>
      </c>
      <c r="AG60" s="31"/>
      <c r="AH60" s="31"/>
      <c r="AI60" s="80" t="s">
        <v>577</v>
      </c>
      <c r="AJ60" s="31" t="s">
        <v>543</v>
      </c>
      <c r="AK60" s="21">
        <v>4</v>
      </c>
      <c r="AL60" s="21">
        <v>1</v>
      </c>
      <c r="AM60" s="21" t="str">
        <f>IF(OR(ISBLANK(AK60),ISBLANK(AL60)),"",INDEX(評価表!$C$4:$G$8,MATCH(AK60,評価表!$B$4:$B$8,0),MATCH(AL60,評価表!$C$3:$G$3,0)))</f>
        <v>△</v>
      </c>
      <c r="AN60" s="12" t="s">
        <v>531</v>
      </c>
      <c r="AO60" s="13" t="s">
        <v>533</v>
      </c>
    </row>
    <row r="61" spans="1:41" ht="48.75" customHeight="1">
      <c r="A61" s="19" t="s">
        <v>119</v>
      </c>
      <c r="B61" s="12" t="s">
        <v>118</v>
      </c>
      <c r="C61" s="12" t="s">
        <v>48</v>
      </c>
      <c r="D61" s="12" t="s">
        <v>611</v>
      </c>
      <c r="E61" s="20"/>
      <c r="F61" s="20" t="s">
        <v>21</v>
      </c>
      <c r="G61" s="20" t="s">
        <v>21</v>
      </c>
      <c r="H61" s="20" t="s">
        <v>21</v>
      </c>
      <c r="I61" s="20" t="s">
        <v>21</v>
      </c>
      <c r="J61" s="20" t="s">
        <v>21</v>
      </c>
      <c r="K61" s="20" t="s">
        <v>21</v>
      </c>
      <c r="L61" s="20"/>
      <c r="M61" s="20"/>
      <c r="N61" s="20"/>
      <c r="O61" s="20"/>
      <c r="P61" s="20"/>
      <c r="Q61" s="20"/>
      <c r="R61" s="20"/>
      <c r="S61" s="20"/>
      <c r="T61" s="20"/>
      <c r="U61" s="20" t="s">
        <v>0</v>
      </c>
      <c r="V61" s="20" t="s">
        <v>0</v>
      </c>
      <c r="W61" s="23"/>
      <c r="X61" s="23"/>
      <c r="Y61" s="23" t="s">
        <v>0</v>
      </c>
      <c r="Z61" s="20"/>
      <c r="AA61" s="20"/>
      <c r="AB61" s="20" t="s">
        <v>0</v>
      </c>
      <c r="AC61" s="21">
        <v>5</v>
      </c>
      <c r="AD61" s="21">
        <v>1</v>
      </c>
      <c r="AE61" s="21" t="str">
        <f>IF(OR(ISBLANK(AC61),ISBLANK(AD61)),"",INDEX(評価表!$C$4:$G$8,MATCH(AC61,評価表!$B$4:$B$8,0),MATCH(AD61,評価表!$C$3:$G$3,0)))</f>
        <v>△</v>
      </c>
      <c r="AF61" s="12" t="s">
        <v>221</v>
      </c>
      <c r="AG61" s="31"/>
      <c r="AH61" s="31" t="s">
        <v>578</v>
      </c>
      <c r="AI61" s="80" t="s">
        <v>579</v>
      </c>
      <c r="AJ61" s="31" t="s">
        <v>543</v>
      </c>
      <c r="AK61" s="21">
        <v>4</v>
      </c>
      <c r="AL61" s="21">
        <v>1</v>
      </c>
      <c r="AM61" s="21" t="str">
        <f>IF(OR(ISBLANK(AK61),ISBLANK(AL61)),"",INDEX(評価表!$C$4:$G$8,MATCH(AK61,評価表!$B$4:$B$8,0),MATCH(AL61,評価表!$C$3:$G$3,0)))</f>
        <v>△</v>
      </c>
      <c r="AN61" s="12" t="s">
        <v>531</v>
      </c>
      <c r="AO61" s="13" t="s">
        <v>533</v>
      </c>
    </row>
    <row r="62" spans="1:41" ht="48.75" customHeight="1">
      <c r="A62" s="19" t="s">
        <v>119</v>
      </c>
      <c r="B62" s="12" t="s">
        <v>118</v>
      </c>
      <c r="C62" s="12" t="s">
        <v>90</v>
      </c>
      <c r="D62" s="12" t="s">
        <v>617</v>
      </c>
      <c r="E62" s="20" t="s">
        <v>21</v>
      </c>
      <c r="F62" s="20" t="s">
        <v>21</v>
      </c>
      <c r="G62" s="20" t="s">
        <v>21</v>
      </c>
      <c r="H62" s="20" t="s">
        <v>21</v>
      </c>
      <c r="I62" s="20" t="s">
        <v>21</v>
      </c>
      <c r="J62" s="20" t="s">
        <v>21</v>
      </c>
      <c r="K62" s="20" t="s">
        <v>21</v>
      </c>
      <c r="L62" s="20"/>
      <c r="M62" s="20"/>
      <c r="N62" s="20"/>
      <c r="O62" s="20"/>
      <c r="P62" s="20"/>
      <c r="Q62" s="20"/>
      <c r="R62" s="20"/>
      <c r="S62" s="20"/>
      <c r="T62" s="20"/>
      <c r="U62" s="20" t="s">
        <v>0</v>
      </c>
      <c r="V62" s="20" t="s">
        <v>0</v>
      </c>
      <c r="W62" s="23"/>
      <c r="X62" s="23"/>
      <c r="Y62" s="23" t="s">
        <v>0</v>
      </c>
      <c r="Z62" s="20" t="s">
        <v>0</v>
      </c>
      <c r="AA62" s="20" t="s">
        <v>0</v>
      </c>
      <c r="AB62" s="20"/>
      <c r="AC62" s="21">
        <v>4</v>
      </c>
      <c r="AD62" s="21">
        <v>3</v>
      </c>
      <c r="AE62" s="21" t="str">
        <f>IF(OR(ISBLANK(AC62),ISBLANK(AD62)),"",INDEX(評価表!$C$4:$G$8,MATCH(AC62,評価表!$B$4:$B$8,0),MATCH(AD62,評価表!$C$3:$G$3,0)))</f>
        <v>○</v>
      </c>
      <c r="AF62" s="12" t="s">
        <v>231</v>
      </c>
      <c r="AG62" s="31"/>
      <c r="AH62" s="31"/>
      <c r="AI62" s="80" t="s">
        <v>581</v>
      </c>
      <c r="AJ62" s="31" t="s">
        <v>543</v>
      </c>
      <c r="AK62" s="21">
        <v>3</v>
      </c>
      <c r="AL62" s="21">
        <v>2</v>
      </c>
      <c r="AM62" s="21" t="str">
        <f>IF(OR(ISBLANK(AK62),ISBLANK(AL62)),"",INDEX(評価表!$C$4:$G$8,MATCH(AK62,評価表!$B$4:$B$8,0),MATCH(AL62,評価表!$C$3:$G$3,0)))</f>
        <v>○</v>
      </c>
      <c r="AN62" s="12" t="s">
        <v>302</v>
      </c>
      <c r="AO62" s="13" t="s">
        <v>533</v>
      </c>
    </row>
    <row r="63" spans="1:41" ht="48.75" customHeight="1">
      <c r="A63" s="19" t="s">
        <v>119</v>
      </c>
      <c r="B63" s="12" t="s">
        <v>118</v>
      </c>
      <c r="C63" s="12" t="s">
        <v>49</v>
      </c>
      <c r="D63" s="12" t="s">
        <v>618</v>
      </c>
      <c r="E63" s="20" t="s">
        <v>21</v>
      </c>
      <c r="F63" s="20" t="s">
        <v>21</v>
      </c>
      <c r="G63" s="20" t="s">
        <v>21</v>
      </c>
      <c r="H63" s="20" t="s">
        <v>21</v>
      </c>
      <c r="I63" s="20" t="s">
        <v>21</v>
      </c>
      <c r="J63" s="20" t="s">
        <v>21</v>
      </c>
      <c r="K63" s="20" t="s">
        <v>21</v>
      </c>
      <c r="L63" s="20"/>
      <c r="M63" s="20"/>
      <c r="N63" s="20"/>
      <c r="O63" s="20"/>
      <c r="P63" s="20"/>
      <c r="Q63" s="20"/>
      <c r="R63" s="20"/>
      <c r="S63" s="20"/>
      <c r="T63" s="20"/>
      <c r="U63" s="20" t="s">
        <v>0</v>
      </c>
      <c r="V63" s="20" t="s">
        <v>0</v>
      </c>
      <c r="W63" s="23"/>
      <c r="X63" s="23"/>
      <c r="Y63" s="23" t="s">
        <v>0</v>
      </c>
      <c r="Z63" s="20" t="s">
        <v>0</v>
      </c>
      <c r="AA63" s="20" t="s">
        <v>0</v>
      </c>
      <c r="AB63" s="20"/>
      <c r="AC63" s="21">
        <v>4</v>
      </c>
      <c r="AD63" s="21">
        <v>3</v>
      </c>
      <c r="AE63" s="21" t="str">
        <f>IF(OR(ISBLANK(AC63),ISBLANK(AD63)),"",INDEX(評価表!$C$4:$G$8,MATCH(AC63,評価表!$B$4:$B$8,0),MATCH(AD63,評価表!$C$3:$G$3,0)))</f>
        <v>○</v>
      </c>
      <c r="AF63" s="12" t="s">
        <v>231</v>
      </c>
      <c r="AG63" s="31"/>
      <c r="AH63" s="31"/>
      <c r="AI63" s="80" t="s">
        <v>580</v>
      </c>
      <c r="AJ63" s="31" t="s">
        <v>543</v>
      </c>
      <c r="AK63" s="21">
        <v>3</v>
      </c>
      <c r="AL63" s="21">
        <v>2</v>
      </c>
      <c r="AM63" s="21" t="str">
        <f>IF(OR(ISBLANK(AK63),ISBLANK(AL63)),"",INDEX(評価表!$C$4:$G$8,MATCH(AK63,評価表!$B$4:$B$8,0),MATCH(AL63,評価表!$C$3:$G$3,0)))</f>
        <v>○</v>
      </c>
      <c r="AN63" s="12" t="s">
        <v>302</v>
      </c>
      <c r="AO63" s="13" t="s">
        <v>533</v>
      </c>
    </row>
    <row r="64" spans="1:41" ht="48.75" customHeight="1">
      <c r="A64" s="19" t="s">
        <v>119</v>
      </c>
      <c r="B64" s="12" t="s">
        <v>118</v>
      </c>
      <c r="C64" s="12" t="s">
        <v>50</v>
      </c>
      <c r="D64" s="12" t="s">
        <v>618</v>
      </c>
      <c r="E64" s="20"/>
      <c r="F64" s="20" t="s">
        <v>21</v>
      </c>
      <c r="G64" s="20" t="s">
        <v>21</v>
      </c>
      <c r="H64" s="20" t="s">
        <v>21</v>
      </c>
      <c r="I64" s="20" t="s">
        <v>21</v>
      </c>
      <c r="J64" s="20" t="s">
        <v>21</v>
      </c>
      <c r="K64" s="20" t="s">
        <v>21</v>
      </c>
      <c r="L64" s="20"/>
      <c r="M64" s="20"/>
      <c r="N64" s="20"/>
      <c r="O64" s="20"/>
      <c r="P64" s="20"/>
      <c r="Q64" s="20"/>
      <c r="R64" s="20"/>
      <c r="S64" s="20"/>
      <c r="T64" s="20"/>
      <c r="U64" s="20" t="s">
        <v>0</v>
      </c>
      <c r="V64" s="20" t="s">
        <v>0</v>
      </c>
      <c r="W64" s="23" t="s">
        <v>0</v>
      </c>
      <c r="X64" s="23"/>
      <c r="Y64" s="23"/>
      <c r="Z64" s="20" t="s">
        <v>0</v>
      </c>
      <c r="AA64" s="20" t="s">
        <v>0</v>
      </c>
      <c r="AB64" s="20"/>
      <c r="AC64" s="21">
        <v>4</v>
      </c>
      <c r="AD64" s="21">
        <v>3</v>
      </c>
      <c r="AE64" s="21" t="str">
        <f>IF(OR(ISBLANK(AC64),ISBLANK(AD64)),"",INDEX(評価表!$C$4:$G$8,MATCH(AC64,評価表!$B$4:$B$8,0),MATCH(AD64,評価表!$C$3:$G$3,0)))</f>
        <v>○</v>
      </c>
      <c r="AF64" s="12" t="s">
        <v>630</v>
      </c>
      <c r="AG64" s="31"/>
      <c r="AH64" s="31"/>
      <c r="AI64" s="80" t="s">
        <v>570</v>
      </c>
      <c r="AJ64" s="31" t="s">
        <v>543</v>
      </c>
      <c r="AK64" s="21">
        <v>3</v>
      </c>
      <c r="AL64" s="21">
        <v>2</v>
      </c>
      <c r="AM64" s="21" t="str">
        <f>IF(OR(ISBLANK(AK64),ISBLANK(AL64)),"",INDEX(評価表!$C$4:$G$8,MATCH(AK64,評価表!$B$4:$B$8,0),MATCH(AL64,評価表!$C$3:$G$3,0)))</f>
        <v>○</v>
      </c>
      <c r="AN64" s="12" t="s">
        <v>302</v>
      </c>
      <c r="AO64" s="13" t="s">
        <v>533</v>
      </c>
    </row>
    <row r="65" spans="1:41" ht="48.75" customHeight="1">
      <c r="A65" s="19" t="s">
        <v>119</v>
      </c>
      <c r="B65" s="12" t="s">
        <v>118</v>
      </c>
      <c r="C65" s="12" t="s">
        <v>51</v>
      </c>
      <c r="D65" s="12" t="s">
        <v>610</v>
      </c>
      <c r="E65" s="20"/>
      <c r="F65" s="20" t="s">
        <v>21</v>
      </c>
      <c r="G65" s="20" t="s">
        <v>21</v>
      </c>
      <c r="H65" s="20" t="s">
        <v>21</v>
      </c>
      <c r="I65" s="20" t="s">
        <v>21</v>
      </c>
      <c r="J65" s="20" t="s">
        <v>21</v>
      </c>
      <c r="K65" s="20" t="s">
        <v>21</v>
      </c>
      <c r="L65" s="20"/>
      <c r="M65" s="20"/>
      <c r="N65" s="20"/>
      <c r="O65" s="20"/>
      <c r="P65" s="20"/>
      <c r="Q65" s="20"/>
      <c r="R65" s="20"/>
      <c r="S65" s="20"/>
      <c r="T65" s="20"/>
      <c r="U65" s="20" t="s">
        <v>0</v>
      </c>
      <c r="V65" s="20" t="s">
        <v>0</v>
      </c>
      <c r="W65" s="23" t="s">
        <v>0</v>
      </c>
      <c r="X65" s="23"/>
      <c r="Y65" s="23"/>
      <c r="Z65" s="20" t="s">
        <v>0</v>
      </c>
      <c r="AA65" s="20" t="s">
        <v>0</v>
      </c>
      <c r="AB65" s="20"/>
      <c r="AC65" s="21">
        <v>3</v>
      </c>
      <c r="AD65" s="21">
        <v>2</v>
      </c>
      <c r="AE65" s="21" t="str">
        <f>IF(OR(ISBLANK(AC65),ISBLANK(AD65)),"",INDEX(評価表!$C$4:$G$8,MATCH(AC65,評価表!$B$4:$B$8,0),MATCH(AD65,評価表!$C$3:$G$3,0)))</f>
        <v>○</v>
      </c>
      <c r="AF65" s="12" t="s">
        <v>230</v>
      </c>
      <c r="AG65" s="31"/>
      <c r="AH65" s="31" t="s">
        <v>583</v>
      </c>
      <c r="AI65" s="80" t="s">
        <v>584</v>
      </c>
      <c r="AJ65" s="31" t="s">
        <v>543</v>
      </c>
      <c r="AK65" s="21">
        <v>2</v>
      </c>
      <c r="AL65" s="21">
        <v>1</v>
      </c>
      <c r="AM65" s="21" t="str">
        <f>IF(OR(ISBLANK(AK65),ISBLANK(AL65)),"",INDEX(評価表!$C$4:$G$8,MATCH(AK65,評価表!$B$4:$B$8,0),MATCH(AL65,評価表!$C$3:$G$3,0)))</f>
        <v>―</v>
      </c>
      <c r="AN65" s="12" t="s">
        <v>186</v>
      </c>
      <c r="AO65" s="13" t="s">
        <v>161</v>
      </c>
    </row>
    <row r="66" spans="1:41" ht="48.75" customHeight="1">
      <c r="A66" s="19" t="s">
        <v>119</v>
      </c>
      <c r="B66" s="12" t="s">
        <v>118</v>
      </c>
      <c r="C66" s="12" t="s">
        <v>52</v>
      </c>
      <c r="D66" s="12" t="s">
        <v>617</v>
      </c>
      <c r="E66" s="20" t="s">
        <v>21</v>
      </c>
      <c r="F66" s="20" t="s">
        <v>21</v>
      </c>
      <c r="G66" s="20" t="s">
        <v>21</v>
      </c>
      <c r="H66" s="20" t="s">
        <v>21</v>
      </c>
      <c r="I66" s="20" t="s">
        <v>21</v>
      </c>
      <c r="J66" s="20" t="s">
        <v>21</v>
      </c>
      <c r="K66" s="20"/>
      <c r="L66" s="20"/>
      <c r="M66" s="20"/>
      <c r="N66" s="20"/>
      <c r="O66" s="20"/>
      <c r="P66" s="20"/>
      <c r="Q66" s="20"/>
      <c r="R66" s="20"/>
      <c r="S66" s="20"/>
      <c r="T66" s="20"/>
      <c r="U66" s="20" t="s">
        <v>0</v>
      </c>
      <c r="V66" s="20" t="s">
        <v>0</v>
      </c>
      <c r="W66" s="23" t="s">
        <v>0</v>
      </c>
      <c r="X66" s="23"/>
      <c r="Y66" s="23"/>
      <c r="Z66" s="20"/>
      <c r="AA66" s="20"/>
      <c r="AB66" s="20" t="s">
        <v>0</v>
      </c>
      <c r="AC66" s="21">
        <v>5</v>
      </c>
      <c r="AD66" s="21">
        <v>1</v>
      </c>
      <c r="AE66" s="21" t="str">
        <f>IF(OR(ISBLANK(AC66),ISBLANK(AD66)),"",INDEX(評価表!$C$4:$G$8,MATCH(AC66,評価表!$B$4:$B$8,0),MATCH(AD66,評価表!$C$3:$G$3,0)))</f>
        <v>△</v>
      </c>
      <c r="AF66" s="12" t="s">
        <v>232</v>
      </c>
      <c r="AG66" s="31" t="s">
        <v>593</v>
      </c>
      <c r="AH66" s="31"/>
      <c r="AI66" s="80" t="s">
        <v>580</v>
      </c>
      <c r="AJ66" s="31" t="s">
        <v>543</v>
      </c>
      <c r="AK66" s="21">
        <v>4</v>
      </c>
      <c r="AL66" s="21">
        <v>1</v>
      </c>
      <c r="AM66" s="21" t="str">
        <f>IF(OR(ISBLANK(AK66),ISBLANK(AL66)),"",INDEX(評価表!$C$4:$G$8,MATCH(AK66,評価表!$B$4:$B$8,0),MATCH(AL66,評価表!$C$3:$G$3,0)))</f>
        <v>△</v>
      </c>
      <c r="AN66" s="12" t="s">
        <v>531</v>
      </c>
      <c r="AO66" s="13" t="s">
        <v>533</v>
      </c>
    </row>
    <row r="67" spans="1:41" ht="48.75" customHeight="1">
      <c r="A67" s="19" t="s">
        <v>119</v>
      </c>
      <c r="B67" s="12" t="s">
        <v>118</v>
      </c>
      <c r="C67" s="12" t="s">
        <v>53</v>
      </c>
      <c r="D67" s="12" t="s">
        <v>611</v>
      </c>
      <c r="E67" s="20"/>
      <c r="F67" s="20"/>
      <c r="G67" s="20"/>
      <c r="H67" s="20"/>
      <c r="I67" s="20"/>
      <c r="J67" s="20"/>
      <c r="K67" s="20"/>
      <c r="L67" s="20"/>
      <c r="M67" s="20" t="s">
        <v>0</v>
      </c>
      <c r="N67" s="20" t="s">
        <v>0</v>
      </c>
      <c r="O67" s="20"/>
      <c r="P67" s="20"/>
      <c r="Q67" s="20"/>
      <c r="R67" s="20"/>
      <c r="S67" s="20"/>
      <c r="T67" s="20"/>
      <c r="U67" s="20" t="s">
        <v>0</v>
      </c>
      <c r="V67" s="20" t="s">
        <v>0</v>
      </c>
      <c r="W67" s="23"/>
      <c r="X67" s="23"/>
      <c r="Y67" s="23" t="s">
        <v>0</v>
      </c>
      <c r="Z67" s="20"/>
      <c r="AA67" s="20"/>
      <c r="AB67" s="20" t="s">
        <v>0</v>
      </c>
      <c r="AC67" s="21">
        <v>5</v>
      </c>
      <c r="AD67" s="21">
        <v>1</v>
      </c>
      <c r="AE67" s="21" t="str">
        <f>IF(OR(ISBLANK(AC67),ISBLANK(AD67)),"",INDEX(評価表!$C$4:$G$8,MATCH(AC67,評価表!$B$4:$B$8,0),MATCH(AD67,評価表!$C$3:$G$3,0)))</f>
        <v>△</v>
      </c>
      <c r="AF67" s="12" t="s">
        <v>83</v>
      </c>
      <c r="AG67" s="31" t="s">
        <v>593</v>
      </c>
      <c r="AH67" s="31"/>
      <c r="AI67" s="80" t="s">
        <v>580</v>
      </c>
      <c r="AJ67" s="31"/>
      <c r="AK67" s="21">
        <v>4</v>
      </c>
      <c r="AL67" s="21">
        <v>1</v>
      </c>
      <c r="AM67" s="21" t="str">
        <f>IF(OR(ISBLANK(AK67),ISBLANK(AL67)),"",INDEX(評価表!$C$4:$G$8,MATCH(AK67,評価表!$B$4:$B$8,0),MATCH(AL67,評価表!$C$3:$G$3,0)))</f>
        <v>△</v>
      </c>
      <c r="AN67" s="12" t="s">
        <v>531</v>
      </c>
      <c r="AO67" s="13" t="s">
        <v>533</v>
      </c>
    </row>
    <row r="68" spans="1:41" ht="48.75" customHeight="1">
      <c r="A68" s="19" t="s">
        <v>119</v>
      </c>
      <c r="B68" s="12" t="s">
        <v>118</v>
      </c>
      <c r="C68" s="12" t="s">
        <v>26</v>
      </c>
      <c r="D68" s="12" t="s">
        <v>611</v>
      </c>
      <c r="E68" s="20" t="s">
        <v>0</v>
      </c>
      <c r="F68" s="20" t="s">
        <v>0</v>
      </c>
      <c r="G68" s="20" t="s">
        <v>0</v>
      </c>
      <c r="H68" s="20" t="s">
        <v>0</v>
      </c>
      <c r="I68" s="20" t="s">
        <v>0</v>
      </c>
      <c r="J68" s="20" t="s">
        <v>0</v>
      </c>
      <c r="K68" s="20" t="s">
        <v>0</v>
      </c>
      <c r="L68" s="20"/>
      <c r="M68" s="20"/>
      <c r="N68" s="20"/>
      <c r="O68" s="20"/>
      <c r="P68" s="20"/>
      <c r="Q68" s="20"/>
      <c r="R68" s="20"/>
      <c r="S68" s="20"/>
      <c r="T68" s="20"/>
      <c r="U68" s="20" t="s">
        <v>0</v>
      </c>
      <c r="V68" s="20" t="s">
        <v>0</v>
      </c>
      <c r="W68" s="23"/>
      <c r="X68" s="23"/>
      <c r="Y68" s="23" t="s">
        <v>0</v>
      </c>
      <c r="Z68" s="20" t="s">
        <v>0</v>
      </c>
      <c r="AA68" s="20" t="s">
        <v>0</v>
      </c>
      <c r="AB68" s="20"/>
      <c r="AC68" s="21">
        <v>3</v>
      </c>
      <c r="AD68" s="21">
        <v>2</v>
      </c>
      <c r="AE68" s="21" t="str">
        <f>IF(OR(ISBLANK(AC68),ISBLANK(AD68)),"",INDEX(評価表!$C$4:$G$8,MATCH(AC68,評価表!$B$4:$B$8,0),MATCH(AD68,評価表!$C$3:$G$3,0)))</f>
        <v>○</v>
      </c>
      <c r="AF68" s="12" t="s">
        <v>636</v>
      </c>
      <c r="AG68" s="31"/>
      <c r="AH68" s="31"/>
      <c r="AI68" s="80" t="s">
        <v>624</v>
      </c>
      <c r="AJ68" s="31"/>
      <c r="AK68" s="21">
        <v>2</v>
      </c>
      <c r="AL68" s="21">
        <v>1</v>
      </c>
      <c r="AM68" s="21" t="str">
        <f>IF(OR(ISBLANK(AK68),ISBLANK(AL68)),"",INDEX(評価表!$C$4:$G$8,MATCH(AK68,評価表!$B$4:$B$8,0),MATCH(AL68,評価表!$C$3:$G$3,0)))</f>
        <v>―</v>
      </c>
      <c r="AN68" s="12" t="s">
        <v>186</v>
      </c>
      <c r="AO68" s="13" t="s">
        <v>585</v>
      </c>
    </row>
    <row r="69" spans="1:41" ht="48.75" customHeight="1">
      <c r="A69" s="19" t="s">
        <v>119</v>
      </c>
      <c r="B69" s="12" t="s">
        <v>118</v>
      </c>
      <c r="C69" s="12" t="s">
        <v>31</v>
      </c>
      <c r="D69" s="12" t="s">
        <v>611</v>
      </c>
      <c r="E69" s="20" t="s">
        <v>0</v>
      </c>
      <c r="F69" s="20" t="s">
        <v>0</v>
      </c>
      <c r="G69" s="20" t="s">
        <v>0</v>
      </c>
      <c r="H69" s="20" t="s">
        <v>0</v>
      </c>
      <c r="I69" s="20" t="s">
        <v>0</v>
      </c>
      <c r="J69" s="20" t="s">
        <v>0</v>
      </c>
      <c r="K69" s="20" t="s">
        <v>0</v>
      </c>
      <c r="L69" s="20"/>
      <c r="M69" s="20"/>
      <c r="N69" s="20"/>
      <c r="O69" s="20"/>
      <c r="P69" s="20"/>
      <c r="Q69" s="20"/>
      <c r="R69" s="20"/>
      <c r="S69" s="20"/>
      <c r="T69" s="20"/>
      <c r="U69" s="20" t="s">
        <v>0</v>
      </c>
      <c r="V69" s="20" t="s">
        <v>0</v>
      </c>
      <c r="W69" s="23" t="s">
        <v>0</v>
      </c>
      <c r="X69" s="23"/>
      <c r="Y69" s="23"/>
      <c r="Z69" s="20" t="s">
        <v>0</v>
      </c>
      <c r="AA69" s="20" t="s">
        <v>0</v>
      </c>
      <c r="AB69" s="20"/>
      <c r="AC69" s="21">
        <v>3</v>
      </c>
      <c r="AD69" s="21">
        <v>3</v>
      </c>
      <c r="AE69" s="21" t="str">
        <f>IF(OR(ISBLANK(AC69),ISBLANK(AD69)),"",INDEX(評価表!$C$4:$G$8,MATCH(AC69,評価表!$B$4:$B$8,0),MATCH(AD69,評価表!$C$3:$G$3,0)))</f>
        <v>○</v>
      </c>
      <c r="AF69" s="12" t="s">
        <v>233</v>
      </c>
      <c r="AG69" s="31"/>
      <c r="AH69" s="31"/>
      <c r="AI69" s="80" t="s">
        <v>586</v>
      </c>
      <c r="AJ69" s="31"/>
      <c r="AK69" s="21">
        <v>3</v>
      </c>
      <c r="AL69" s="21">
        <v>1</v>
      </c>
      <c r="AM69" s="21" t="str">
        <f>IF(OR(ISBLANK(AK69),ISBLANK(AL69)),"",INDEX(評価表!$C$4:$G$8,MATCH(AK69,評価表!$B$4:$B$8,0),MATCH(AL69,評価表!$C$3:$G$3,0)))</f>
        <v>―</v>
      </c>
      <c r="AN69" s="12" t="s">
        <v>186</v>
      </c>
      <c r="AO69" s="13" t="s">
        <v>585</v>
      </c>
    </row>
    <row r="70" spans="1:41" ht="48.75" customHeight="1">
      <c r="A70" s="19" t="s">
        <v>119</v>
      </c>
      <c r="B70" s="12" t="s">
        <v>118</v>
      </c>
      <c r="C70" s="12" t="s">
        <v>69</v>
      </c>
      <c r="D70" s="12" t="s">
        <v>611</v>
      </c>
      <c r="E70" s="20"/>
      <c r="F70" s="20" t="s">
        <v>0</v>
      </c>
      <c r="G70" s="20" t="s">
        <v>0</v>
      </c>
      <c r="H70" s="20" t="s">
        <v>0</v>
      </c>
      <c r="I70" s="20" t="s">
        <v>0</v>
      </c>
      <c r="J70" s="20" t="s">
        <v>0</v>
      </c>
      <c r="K70" s="20" t="s">
        <v>0</v>
      </c>
      <c r="L70" s="20"/>
      <c r="M70" s="20"/>
      <c r="N70" s="20"/>
      <c r="O70" s="20"/>
      <c r="P70" s="20"/>
      <c r="Q70" s="20"/>
      <c r="R70" s="20"/>
      <c r="S70" s="20"/>
      <c r="T70" s="20"/>
      <c r="U70" s="20" t="s">
        <v>0</v>
      </c>
      <c r="V70" s="20" t="s">
        <v>0</v>
      </c>
      <c r="W70" s="23"/>
      <c r="X70" s="23"/>
      <c r="Y70" s="23" t="s">
        <v>0</v>
      </c>
      <c r="Z70" s="20" t="s">
        <v>0</v>
      </c>
      <c r="AA70" s="20" t="s">
        <v>0</v>
      </c>
      <c r="AB70" s="20"/>
      <c r="AC70" s="21">
        <v>3</v>
      </c>
      <c r="AD70" s="21">
        <v>2</v>
      </c>
      <c r="AE70" s="21" t="str">
        <f>IF(OR(ISBLANK(AC70),ISBLANK(AD70)),"",INDEX(評価表!$C$4:$G$8,MATCH(AC70,評価表!$B$4:$B$8,0),MATCH(AD70,評価表!$C$3:$G$3,0)))</f>
        <v>○</v>
      </c>
      <c r="AF70" s="12" t="s">
        <v>637</v>
      </c>
      <c r="AG70" s="31"/>
      <c r="AH70" s="31"/>
      <c r="AI70" s="80" t="s">
        <v>587</v>
      </c>
      <c r="AJ70" s="31"/>
      <c r="AK70" s="21">
        <v>3</v>
      </c>
      <c r="AL70" s="21">
        <v>1</v>
      </c>
      <c r="AM70" s="21" t="str">
        <f>IF(OR(ISBLANK(AK70),ISBLANK(AL70)),"",INDEX(評価表!$C$4:$G$8,MATCH(AK70,評価表!$B$4:$B$8,0),MATCH(AL70,評価表!$C$3:$G$3,0)))</f>
        <v>―</v>
      </c>
      <c r="AN70" s="12" t="s">
        <v>186</v>
      </c>
      <c r="AO70" s="13" t="s">
        <v>585</v>
      </c>
    </row>
    <row r="71" spans="1:41" ht="48.75" customHeight="1">
      <c r="A71" s="19" t="s">
        <v>119</v>
      </c>
      <c r="B71" s="12" t="s">
        <v>118</v>
      </c>
      <c r="C71" s="22" t="s">
        <v>66</v>
      </c>
      <c r="D71" s="12" t="s">
        <v>619</v>
      </c>
      <c r="E71" s="20"/>
      <c r="F71" s="20" t="s">
        <v>0</v>
      </c>
      <c r="G71" s="20" t="s">
        <v>0</v>
      </c>
      <c r="H71" s="20" t="s">
        <v>0</v>
      </c>
      <c r="I71" s="20" t="s">
        <v>0</v>
      </c>
      <c r="J71" s="20" t="s">
        <v>0</v>
      </c>
      <c r="K71" s="20" t="s">
        <v>0</v>
      </c>
      <c r="L71" s="20"/>
      <c r="M71" s="20"/>
      <c r="N71" s="20"/>
      <c r="O71" s="20"/>
      <c r="P71" s="20"/>
      <c r="Q71" s="20"/>
      <c r="R71" s="20"/>
      <c r="S71" s="20"/>
      <c r="T71" s="20"/>
      <c r="U71" s="20" t="s">
        <v>0</v>
      </c>
      <c r="V71" s="20" t="s">
        <v>0</v>
      </c>
      <c r="W71" s="23"/>
      <c r="X71" s="23"/>
      <c r="Y71" s="23" t="s">
        <v>0</v>
      </c>
      <c r="Z71" s="20" t="s">
        <v>0</v>
      </c>
      <c r="AA71" s="20" t="s">
        <v>0</v>
      </c>
      <c r="AB71" s="20"/>
      <c r="AC71" s="21">
        <v>4</v>
      </c>
      <c r="AD71" s="21">
        <v>3</v>
      </c>
      <c r="AE71" s="21" t="str">
        <f>IF(OR(ISBLANK(AC71),ISBLANK(AD71)),"",INDEX(評価表!$C$4:$G$8,MATCH(AC71,評価表!$B$4:$B$8,0),MATCH(AD71,評価表!$C$3:$G$3,0)))</f>
        <v>○</v>
      </c>
      <c r="AF71" s="12" t="s">
        <v>230</v>
      </c>
      <c r="AG71" s="31"/>
      <c r="AH71" s="31" t="s">
        <v>588</v>
      </c>
      <c r="AI71" s="80" t="s">
        <v>589</v>
      </c>
      <c r="AJ71" s="31" t="s">
        <v>543</v>
      </c>
      <c r="AK71" s="21">
        <v>3</v>
      </c>
      <c r="AL71" s="21">
        <v>2</v>
      </c>
      <c r="AM71" s="21" t="str">
        <f>IF(OR(ISBLANK(AK71),ISBLANK(AL71)),"",INDEX(評価表!$C$4:$G$8,MATCH(AK71,評価表!$B$4:$B$8,0),MATCH(AL71,評価表!$C$3:$G$3,0)))</f>
        <v>○</v>
      </c>
      <c r="AN71" s="12" t="s">
        <v>302</v>
      </c>
      <c r="AO71" s="13" t="s">
        <v>533</v>
      </c>
    </row>
    <row r="72" spans="1:41" ht="48.75" customHeight="1">
      <c r="A72" s="19" t="s">
        <v>119</v>
      </c>
      <c r="B72" s="12" t="s">
        <v>118</v>
      </c>
      <c r="C72" s="12" t="s">
        <v>34</v>
      </c>
      <c r="D72" s="12" t="s">
        <v>617</v>
      </c>
      <c r="E72" s="20"/>
      <c r="F72" s="20"/>
      <c r="G72" s="20"/>
      <c r="H72" s="20"/>
      <c r="I72" s="20"/>
      <c r="J72" s="20"/>
      <c r="K72" s="20"/>
      <c r="L72" s="20"/>
      <c r="M72" s="20" t="s">
        <v>0</v>
      </c>
      <c r="N72" s="20" t="s">
        <v>0</v>
      </c>
      <c r="O72" s="20"/>
      <c r="P72" s="20"/>
      <c r="Q72" s="20"/>
      <c r="R72" s="20"/>
      <c r="S72" s="20"/>
      <c r="T72" s="20"/>
      <c r="U72" s="20" t="s">
        <v>0</v>
      </c>
      <c r="V72" s="20" t="s">
        <v>0</v>
      </c>
      <c r="W72" s="23"/>
      <c r="X72" s="23"/>
      <c r="Y72" s="23" t="s">
        <v>0</v>
      </c>
      <c r="Z72" s="20" t="s">
        <v>0</v>
      </c>
      <c r="AA72" s="20" t="s">
        <v>0</v>
      </c>
      <c r="AB72" s="20"/>
      <c r="AC72" s="21">
        <v>4</v>
      </c>
      <c r="AD72" s="21">
        <v>2</v>
      </c>
      <c r="AE72" s="21" t="str">
        <f>IF(OR(ISBLANK(AC72),ISBLANK(AD72)),"",INDEX(評価表!$C$4:$G$8,MATCH(AC72,評価表!$B$4:$B$8,0),MATCH(AD72,評価表!$C$3:$G$3,0)))</f>
        <v>○</v>
      </c>
      <c r="AF72" s="12" t="s">
        <v>234</v>
      </c>
      <c r="AG72" s="31"/>
      <c r="AH72" s="31"/>
      <c r="AI72" s="80" t="s">
        <v>590</v>
      </c>
      <c r="AJ72" s="31"/>
      <c r="AK72" s="21">
        <v>2</v>
      </c>
      <c r="AL72" s="21">
        <v>1</v>
      </c>
      <c r="AM72" s="21" t="str">
        <f>IF(OR(ISBLANK(AK72),ISBLANK(AL72)),"",INDEX(評価表!$C$4:$G$8,MATCH(AK72,評価表!$B$4:$B$8,0),MATCH(AL72,評価表!$C$3:$G$3,0)))</f>
        <v>―</v>
      </c>
      <c r="AN72" s="12" t="s">
        <v>186</v>
      </c>
      <c r="AO72" s="13" t="s">
        <v>591</v>
      </c>
    </row>
    <row r="73" spans="1:41" ht="48.75" customHeight="1">
      <c r="A73" s="19" t="s">
        <v>119</v>
      </c>
      <c r="B73" s="12" t="s">
        <v>118</v>
      </c>
      <c r="C73" s="12" t="s">
        <v>35</v>
      </c>
      <c r="D73" s="12" t="s">
        <v>611</v>
      </c>
      <c r="E73" s="20"/>
      <c r="F73" s="20" t="s">
        <v>0</v>
      </c>
      <c r="G73" s="20" t="s">
        <v>0</v>
      </c>
      <c r="H73" s="20"/>
      <c r="I73" s="20"/>
      <c r="J73" s="20"/>
      <c r="K73" s="20"/>
      <c r="L73" s="20"/>
      <c r="M73" s="20"/>
      <c r="N73" s="20"/>
      <c r="O73" s="20"/>
      <c r="P73" s="20"/>
      <c r="Q73" s="20"/>
      <c r="R73" s="20"/>
      <c r="S73" s="20"/>
      <c r="T73" s="20"/>
      <c r="U73" s="20" t="s">
        <v>0</v>
      </c>
      <c r="V73" s="20" t="s">
        <v>0</v>
      </c>
      <c r="W73" s="23"/>
      <c r="X73" s="23"/>
      <c r="Y73" s="23" t="s">
        <v>0</v>
      </c>
      <c r="Z73" s="20" t="s">
        <v>0</v>
      </c>
      <c r="AA73" s="20" t="s">
        <v>0</v>
      </c>
      <c r="AB73" s="20"/>
      <c r="AC73" s="21">
        <v>4</v>
      </c>
      <c r="AD73" s="21">
        <v>2</v>
      </c>
      <c r="AE73" s="21" t="str">
        <f>IF(OR(ISBLANK(AC73),ISBLANK(AD73)),"",INDEX(評価表!$C$4:$G$8,MATCH(AC73,評価表!$B$4:$B$8,0),MATCH(AD73,評価表!$C$3:$G$3,0)))</f>
        <v>○</v>
      </c>
      <c r="AF73" s="12" t="s">
        <v>626</v>
      </c>
      <c r="AG73" s="31"/>
      <c r="AH73" s="31"/>
      <c r="AI73" s="80" t="s">
        <v>590</v>
      </c>
      <c r="AJ73" s="31"/>
      <c r="AK73" s="21">
        <v>2</v>
      </c>
      <c r="AL73" s="21">
        <v>1</v>
      </c>
      <c r="AM73" s="21" t="str">
        <f>IF(OR(ISBLANK(AK73),ISBLANK(AL73)),"",INDEX(評価表!$C$4:$G$8,MATCH(AK73,評価表!$B$4:$B$8,0),MATCH(AL73,評価表!$C$3:$G$3,0)))</f>
        <v>―</v>
      </c>
      <c r="AN73" s="12" t="s">
        <v>186</v>
      </c>
      <c r="AO73" s="13" t="s">
        <v>591</v>
      </c>
    </row>
    <row r="74" spans="1:41" ht="48.75" customHeight="1">
      <c r="A74" s="19" t="s">
        <v>119</v>
      </c>
      <c r="B74" s="12" t="s">
        <v>118</v>
      </c>
      <c r="C74" s="12" t="s">
        <v>85</v>
      </c>
      <c r="D74" s="12" t="s">
        <v>617</v>
      </c>
      <c r="E74" s="20" t="s">
        <v>0</v>
      </c>
      <c r="F74" s="20"/>
      <c r="G74" s="20" t="s">
        <v>0</v>
      </c>
      <c r="H74" s="20" t="s">
        <v>0</v>
      </c>
      <c r="I74" s="20" t="s">
        <v>0</v>
      </c>
      <c r="J74" s="20" t="s">
        <v>0</v>
      </c>
      <c r="K74" s="20" t="s">
        <v>0</v>
      </c>
      <c r="L74" s="20"/>
      <c r="M74" s="20"/>
      <c r="N74" s="20"/>
      <c r="O74" s="20"/>
      <c r="P74" s="20"/>
      <c r="Q74" s="20"/>
      <c r="R74" s="20"/>
      <c r="S74" s="20"/>
      <c r="T74" s="20"/>
      <c r="U74" s="20" t="s">
        <v>0</v>
      </c>
      <c r="V74" s="20" t="s">
        <v>0</v>
      </c>
      <c r="W74" s="23" t="s">
        <v>0</v>
      </c>
      <c r="X74" s="23"/>
      <c r="Y74" s="23"/>
      <c r="Z74" s="20"/>
      <c r="AA74" s="20"/>
      <c r="AB74" s="20" t="s">
        <v>0</v>
      </c>
      <c r="AC74" s="21">
        <v>5</v>
      </c>
      <c r="AD74" s="21">
        <v>1</v>
      </c>
      <c r="AE74" s="21" t="str">
        <f>IF(OR(ISBLANK(AC74),ISBLANK(AD74)),"",INDEX(評価表!$C$4:$G$8,MATCH(AC74,評価表!$B$4:$B$8,0),MATCH(AD74,評価表!$C$3:$G$3,0)))</f>
        <v>△</v>
      </c>
      <c r="AF74" s="12" t="s">
        <v>638</v>
      </c>
      <c r="AG74" s="31" t="s">
        <v>593</v>
      </c>
      <c r="AH74" s="31"/>
      <c r="AI74" s="80" t="s">
        <v>597</v>
      </c>
      <c r="AJ74" s="31"/>
      <c r="AK74" s="21">
        <v>4</v>
      </c>
      <c r="AL74" s="21">
        <v>1</v>
      </c>
      <c r="AM74" s="21" t="str">
        <f>IF(OR(ISBLANK(AK74),ISBLANK(AL74)),"",INDEX(評価表!$C$4:$G$8,MATCH(AK74,評価表!$B$4:$B$8,0),MATCH(AL74,評価表!$C$3:$G$3,0)))</f>
        <v>△</v>
      </c>
      <c r="AN74" s="12" t="s">
        <v>531</v>
      </c>
      <c r="AO74" s="13" t="s">
        <v>595</v>
      </c>
    </row>
    <row r="75" spans="1:41" ht="48.75" customHeight="1">
      <c r="A75" s="19" t="s">
        <v>119</v>
      </c>
      <c r="B75" s="12" t="s">
        <v>118</v>
      </c>
      <c r="C75" s="12" t="s">
        <v>84</v>
      </c>
      <c r="D75" s="12" t="s">
        <v>617</v>
      </c>
      <c r="E75" s="20" t="s">
        <v>0</v>
      </c>
      <c r="F75" s="20"/>
      <c r="G75" s="20" t="s">
        <v>0</v>
      </c>
      <c r="H75" s="20" t="s">
        <v>0</v>
      </c>
      <c r="I75" s="20" t="s">
        <v>0</v>
      </c>
      <c r="J75" s="20" t="s">
        <v>0</v>
      </c>
      <c r="K75" s="20" t="s">
        <v>0</v>
      </c>
      <c r="L75" s="20"/>
      <c r="M75" s="20"/>
      <c r="N75" s="20"/>
      <c r="O75" s="20"/>
      <c r="P75" s="20"/>
      <c r="Q75" s="20"/>
      <c r="R75" s="20"/>
      <c r="S75" s="20"/>
      <c r="T75" s="20"/>
      <c r="U75" s="20" t="s">
        <v>0</v>
      </c>
      <c r="V75" s="20" t="s">
        <v>0</v>
      </c>
      <c r="W75" s="23"/>
      <c r="X75" s="23"/>
      <c r="Y75" s="23" t="s">
        <v>0</v>
      </c>
      <c r="Z75" s="20"/>
      <c r="AA75" s="20"/>
      <c r="AB75" s="20" t="s">
        <v>0</v>
      </c>
      <c r="AC75" s="21">
        <v>5</v>
      </c>
      <c r="AD75" s="21">
        <v>1</v>
      </c>
      <c r="AE75" s="21" t="str">
        <f>IF(OR(ISBLANK(AC75),ISBLANK(AD75)),"",INDEX(評価表!$C$4:$G$8,MATCH(AC75,評価表!$B$4:$B$8,0),MATCH(AD75,評価表!$C$3:$G$3,0)))</f>
        <v>△</v>
      </c>
      <c r="AF75" s="12" t="s">
        <v>235</v>
      </c>
      <c r="AG75" s="31" t="s">
        <v>593</v>
      </c>
      <c r="AH75" s="31"/>
      <c r="AI75" s="80" t="s">
        <v>592</v>
      </c>
      <c r="AJ75" s="31"/>
      <c r="AK75" s="21">
        <v>4</v>
      </c>
      <c r="AL75" s="21">
        <v>1</v>
      </c>
      <c r="AM75" s="21" t="str">
        <f>IF(OR(ISBLANK(AK75),ISBLANK(AL75)),"",INDEX(評価表!$C$4:$G$8,MATCH(AK75,評価表!$B$4:$B$8,0),MATCH(AL75,評価表!$C$3:$G$3,0)))</f>
        <v>△</v>
      </c>
      <c r="AN75" s="12" t="s">
        <v>531</v>
      </c>
      <c r="AO75" s="13" t="s">
        <v>595</v>
      </c>
    </row>
    <row r="76" spans="1:41" ht="48.75" customHeight="1">
      <c r="A76" s="32" t="s">
        <v>121</v>
      </c>
      <c r="B76" s="12" t="s">
        <v>120</v>
      </c>
      <c r="C76" s="22" t="s">
        <v>54</v>
      </c>
      <c r="D76" s="12" t="s">
        <v>610</v>
      </c>
      <c r="E76" s="20"/>
      <c r="F76" s="20"/>
      <c r="G76" s="20" t="s">
        <v>0</v>
      </c>
      <c r="H76" s="20" t="s">
        <v>0</v>
      </c>
      <c r="I76" s="20" t="s">
        <v>0</v>
      </c>
      <c r="J76" s="20" t="s">
        <v>0</v>
      </c>
      <c r="K76" s="20" t="s">
        <v>0</v>
      </c>
      <c r="L76" s="20"/>
      <c r="M76" s="20"/>
      <c r="N76" s="20"/>
      <c r="O76" s="20"/>
      <c r="P76" s="20"/>
      <c r="Q76" s="20"/>
      <c r="R76" s="20"/>
      <c r="S76" s="20"/>
      <c r="T76" s="20"/>
      <c r="U76" s="20" t="s">
        <v>0</v>
      </c>
      <c r="V76" s="20" t="s">
        <v>0</v>
      </c>
      <c r="W76" s="23"/>
      <c r="X76" s="23"/>
      <c r="Y76" s="23" t="s">
        <v>0</v>
      </c>
      <c r="Z76" s="20" t="s">
        <v>0</v>
      </c>
      <c r="AA76" s="20" t="s">
        <v>0</v>
      </c>
      <c r="AB76" s="20"/>
      <c r="AC76" s="21">
        <v>5</v>
      </c>
      <c r="AD76" s="21">
        <v>3</v>
      </c>
      <c r="AE76" s="21" t="str">
        <f>IF(OR(ISBLANK(AC76),ISBLANK(AD76)),"",INDEX(評価表!$C$4:$G$8,MATCH(AC76,評価表!$B$4:$B$8,0),MATCH(AD76,評価表!$C$3:$G$3,0)))</f>
        <v>●</v>
      </c>
      <c r="AF76" s="12" t="s">
        <v>228</v>
      </c>
      <c r="AG76" s="31"/>
      <c r="AH76" s="31" t="s">
        <v>588</v>
      </c>
      <c r="AI76" s="80" t="s">
        <v>589</v>
      </c>
      <c r="AJ76" s="31" t="s">
        <v>543</v>
      </c>
      <c r="AK76" s="21">
        <v>3</v>
      </c>
      <c r="AL76" s="21">
        <v>2</v>
      </c>
      <c r="AM76" s="21" t="str">
        <f>IF(OR(ISBLANK(AK76),ISBLANK(AL76)),"",INDEX(評価表!$C$4:$G$8,MATCH(AK76,評価表!$B$4:$B$8,0),MATCH(AL76,評価表!$C$3:$G$3,0)))</f>
        <v>○</v>
      </c>
      <c r="AN76" s="12" t="s">
        <v>302</v>
      </c>
      <c r="AO76" s="13" t="s">
        <v>533</v>
      </c>
    </row>
    <row r="77" spans="1:41" ht="48.75" customHeight="1">
      <c r="A77" s="32" t="s">
        <v>121</v>
      </c>
      <c r="B77" s="12" t="s">
        <v>120</v>
      </c>
      <c r="C77" s="22" t="s">
        <v>55</v>
      </c>
      <c r="D77" s="12" t="s">
        <v>610</v>
      </c>
      <c r="E77" s="20"/>
      <c r="F77" s="20"/>
      <c r="G77" s="20" t="s">
        <v>0</v>
      </c>
      <c r="H77" s="20" t="s">
        <v>0</v>
      </c>
      <c r="I77" s="20" t="s">
        <v>0</v>
      </c>
      <c r="J77" s="20" t="s">
        <v>0</v>
      </c>
      <c r="K77" s="20" t="s">
        <v>0</v>
      </c>
      <c r="L77" s="20"/>
      <c r="M77" s="20"/>
      <c r="N77" s="20"/>
      <c r="O77" s="20"/>
      <c r="P77" s="20"/>
      <c r="Q77" s="20"/>
      <c r="R77" s="20"/>
      <c r="S77" s="20"/>
      <c r="T77" s="20"/>
      <c r="U77" s="20" t="s">
        <v>0</v>
      </c>
      <c r="V77" s="20" t="s">
        <v>0</v>
      </c>
      <c r="W77" s="23" t="s">
        <v>0</v>
      </c>
      <c r="X77" s="23"/>
      <c r="Y77" s="23"/>
      <c r="Z77" s="20"/>
      <c r="AA77" s="20"/>
      <c r="AB77" s="20" t="s">
        <v>0</v>
      </c>
      <c r="AC77" s="21">
        <v>5</v>
      </c>
      <c r="AD77" s="21">
        <v>1</v>
      </c>
      <c r="AE77" s="21" t="str">
        <f>IF(OR(ISBLANK(AC77),ISBLANK(AD77)),"",INDEX(評価表!$C$4:$G$8,MATCH(AC77,評価表!$B$4:$B$8,0),MATCH(AD77,評価表!$C$3:$G$3,0)))</f>
        <v>△</v>
      </c>
      <c r="AF77" s="12" t="s">
        <v>228</v>
      </c>
      <c r="AG77" s="31"/>
      <c r="AH77" s="31"/>
      <c r="AI77" s="80" t="s">
        <v>594</v>
      </c>
      <c r="AJ77" s="31" t="s">
        <v>543</v>
      </c>
      <c r="AK77" s="21">
        <v>4</v>
      </c>
      <c r="AL77" s="21">
        <v>1</v>
      </c>
      <c r="AM77" s="21" t="str">
        <f>IF(OR(ISBLANK(AK77),ISBLANK(AL77)),"",INDEX(評価表!$C$4:$G$8,MATCH(AK77,評価表!$B$4:$B$8,0),MATCH(AL77,評価表!$C$3:$G$3,0)))</f>
        <v>△</v>
      </c>
      <c r="AN77" s="12" t="s">
        <v>531</v>
      </c>
      <c r="AO77" s="13" t="s">
        <v>533</v>
      </c>
    </row>
    <row r="78" spans="1:41" ht="48.75" customHeight="1">
      <c r="A78" s="32" t="s">
        <v>121</v>
      </c>
      <c r="B78" s="12" t="s">
        <v>120</v>
      </c>
      <c r="C78" s="12" t="s">
        <v>71</v>
      </c>
      <c r="D78" s="12" t="s">
        <v>620</v>
      </c>
      <c r="E78" s="20"/>
      <c r="F78" s="20"/>
      <c r="G78" s="20" t="s">
        <v>0</v>
      </c>
      <c r="H78" s="20" t="s">
        <v>0</v>
      </c>
      <c r="I78" s="20" t="s">
        <v>0</v>
      </c>
      <c r="J78" s="20" t="s">
        <v>0</v>
      </c>
      <c r="K78" s="20" t="s">
        <v>0</v>
      </c>
      <c r="L78" s="20"/>
      <c r="M78" s="20"/>
      <c r="N78" s="20"/>
      <c r="O78" s="20"/>
      <c r="P78" s="20"/>
      <c r="Q78" s="20"/>
      <c r="R78" s="20"/>
      <c r="S78" s="20"/>
      <c r="T78" s="20"/>
      <c r="U78" s="20" t="s">
        <v>0</v>
      </c>
      <c r="V78" s="20" t="s">
        <v>0</v>
      </c>
      <c r="W78" s="23" t="s">
        <v>0</v>
      </c>
      <c r="X78" s="23"/>
      <c r="Y78" s="23"/>
      <c r="Z78" s="20" t="s">
        <v>0</v>
      </c>
      <c r="AA78" s="20" t="s">
        <v>0</v>
      </c>
      <c r="AB78" s="20"/>
      <c r="AC78" s="21">
        <v>5</v>
      </c>
      <c r="AD78" s="21">
        <v>3</v>
      </c>
      <c r="AE78" s="21" t="str">
        <f>IF(OR(ISBLANK(AC78),ISBLANK(AD78)),"",INDEX(評価表!$C$4:$G$8,MATCH(AC78,評価表!$B$4:$B$8,0),MATCH(AD78,評価表!$C$3:$G$3,0)))</f>
        <v>●</v>
      </c>
      <c r="AF78" s="12" t="s">
        <v>219</v>
      </c>
      <c r="AG78" s="31"/>
      <c r="AH78" s="31"/>
      <c r="AI78" s="80" t="s">
        <v>594</v>
      </c>
      <c r="AJ78" s="31" t="s">
        <v>543</v>
      </c>
      <c r="AK78" s="21">
        <v>3</v>
      </c>
      <c r="AL78" s="21">
        <v>2</v>
      </c>
      <c r="AM78" s="21" t="str">
        <f>IF(OR(ISBLANK(AK78),ISBLANK(AL78)),"",INDEX(評価表!$C$4:$G$8,MATCH(AK78,評価表!$B$4:$B$8,0),MATCH(AL78,評価表!$C$3:$G$3,0)))</f>
        <v>○</v>
      </c>
      <c r="AN78" s="12" t="s">
        <v>302</v>
      </c>
      <c r="AO78" s="13" t="s">
        <v>533</v>
      </c>
    </row>
    <row r="79" spans="1:41" ht="48.75" customHeight="1">
      <c r="A79" s="32" t="s">
        <v>121</v>
      </c>
      <c r="B79" s="12" t="s">
        <v>120</v>
      </c>
      <c r="C79" s="12" t="s">
        <v>56</v>
      </c>
      <c r="D79" s="12" t="s">
        <v>611</v>
      </c>
      <c r="E79" s="20" t="s">
        <v>0</v>
      </c>
      <c r="F79" s="20"/>
      <c r="G79" s="20" t="s">
        <v>0</v>
      </c>
      <c r="H79" s="20" t="s">
        <v>0</v>
      </c>
      <c r="I79" s="20" t="s">
        <v>0</v>
      </c>
      <c r="J79" s="20" t="s">
        <v>0</v>
      </c>
      <c r="K79" s="20" t="s">
        <v>0</v>
      </c>
      <c r="L79" s="20"/>
      <c r="M79" s="20"/>
      <c r="N79" s="20"/>
      <c r="O79" s="20"/>
      <c r="P79" s="20"/>
      <c r="Q79" s="20"/>
      <c r="R79" s="20"/>
      <c r="S79" s="20"/>
      <c r="T79" s="20"/>
      <c r="U79" s="20" t="s">
        <v>0</v>
      </c>
      <c r="V79" s="20" t="s">
        <v>0</v>
      </c>
      <c r="W79" s="23" t="s">
        <v>0</v>
      </c>
      <c r="X79" s="23"/>
      <c r="Y79" s="23"/>
      <c r="Z79" s="20" t="s">
        <v>0</v>
      </c>
      <c r="AA79" s="20" t="s">
        <v>0</v>
      </c>
      <c r="AB79" s="20"/>
      <c r="AC79" s="21">
        <v>4</v>
      </c>
      <c r="AD79" s="21">
        <v>2</v>
      </c>
      <c r="AE79" s="21" t="str">
        <f>IF(OR(ISBLANK(AC79),ISBLANK(AD79)),"",INDEX(評価表!$C$4:$G$8,MATCH(AC79,評価表!$B$4:$B$8,0),MATCH(AD79,評価表!$C$3:$G$3,0)))</f>
        <v>○</v>
      </c>
      <c r="AF79" s="12" t="s">
        <v>219</v>
      </c>
      <c r="AG79" s="31"/>
      <c r="AH79" s="31"/>
      <c r="AI79" s="80" t="s">
        <v>622</v>
      </c>
      <c r="AJ79" s="31"/>
      <c r="AK79" s="21">
        <v>3</v>
      </c>
      <c r="AL79" s="21">
        <v>1</v>
      </c>
      <c r="AM79" s="21" t="str">
        <f>IF(OR(ISBLANK(AK79),ISBLANK(AL79)),"",INDEX(評価表!$C$4:$G$8,MATCH(AK79,評価表!$B$4:$B$8,0),MATCH(AL79,評価表!$C$3:$G$3,0)))</f>
        <v>―</v>
      </c>
      <c r="AN79" s="12" t="s">
        <v>186</v>
      </c>
      <c r="AO79" s="13" t="s">
        <v>596</v>
      </c>
    </row>
    <row r="80" spans="1:41" ht="48.75" customHeight="1">
      <c r="A80" s="32" t="s">
        <v>121</v>
      </c>
      <c r="B80" s="12" t="s">
        <v>120</v>
      </c>
      <c r="C80" s="22" t="s">
        <v>70</v>
      </c>
      <c r="D80" s="12" t="s">
        <v>207</v>
      </c>
      <c r="E80" s="20" t="s">
        <v>0</v>
      </c>
      <c r="F80" s="20"/>
      <c r="G80" s="20"/>
      <c r="H80" s="20" t="s">
        <v>0</v>
      </c>
      <c r="I80" s="20" t="s">
        <v>0</v>
      </c>
      <c r="J80" s="20" t="s">
        <v>0</v>
      </c>
      <c r="K80" s="20" t="s">
        <v>0</v>
      </c>
      <c r="L80" s="20"/>
      <c r="M80" s="20"/>
      <c r="N80" s="20"/>
      <c r="O80" s="20"/>
      <c r="P80" s="20"/>
      <c r="Q80" s="20"/>
      <c r="R80" s="20"/>
      <c r="S80" s="20"/>
      <c r="T80" s="20"/>
      <c r="U80" s="20" t="s">
        <v>0</v>
      </c>
      <c r="V80" s="20" t="s">
        <v>0</v>
      </c>
      <c r="W80" s="23"/>
      <c r="X80" s="23"/>
      <c r="Y80" s="23" t="s">
        <v>0</v>
      </c>
      <c r="Z80" s="20"/>
      <c r="AA80" s="20"/>
      <c r="AB80" s="20" t="s">
        <v>0</v>
      </c>
      <c r="AC80" s="21">
        <v>4</v>
      </c>
      <c r="AD80" s="21">
        <v>1</v>
      </c>
      <c r="AE80" s="21" t="str">
        <f>IF(OR(ISBLANK(AC80),ISBLANK(AD80)),"",INDEX(評価表!$C$4:$G$8,MATCH(AC80,評価表!$B$4:$B$8,0),MATCH(AD80,評価表!$C$3:$G$3,0)))</f>
        <v>△</v>
      </c>
      <c r="AF80" s="12" t="s">
        <v>639</v>
      </c>
      <c r="AG80" s="31"/>
      <c r="AH80" s="31"/>
      <c r="AI80" s="80" t="s">
        <v>597</v>
      </c>
      <c r="AJ80" s="31" t="s">
        <v>543</v>
      </c>
      <c r="AK80" s="21">
        <v>3</v>
      </c>
      <c r="AL80" s="21">
        <v>1</v>
      </c>
      <c r="AM80" s="21" t="str">
        <f>IF(OR(ISBLANK(AK80),ISBLANK(AL80)),"",INDEX(評価表!$C$4:$G$8,MATCH(AK80,評価表!$B$4:$B$8,0),MATCH(AL80,評価表!$C$3:$G$3,0)))</f>
        <v>―</v>
      </c>
      <c r="AN80" s="12" t="s">
        <v>186</v>
      </c>
      <c r="AO80" s="13" t="s">
        <v>598</v>
      </c>
    </row>
    <row r="81" spans="1:41" ht="48.75" customHeight="1">
      <c r="A81" s="32" t="s">
        <v>121</v>
      </c>
      <c r="B81" s="12" t="s">
        <v>120</v>
      </c>
      <c r="C81" s="12" t="s">
        <v>75</v>
      </c>
      <c r="D81" s="12" t="s">
        <v>621</v>
      </c>
      <c r="E81" s="20" t="s">
        <v>0</v>
      </c>
      <c r="F81" s="20"/>
      <c r="G81" s="20"/>
      <c r="H81" s="20"/>
      <c r="I81" s="20"/>
      <c r="J81" s="20" t="s">
        <v>0</v>
      </c>
      <c r="K81" s="20"/>
      <c r="L81" s="20"/>
      <c r="M81" s="20"/>
      <c r="N81" s="20"/>
      <c r="O81" s="20"/>
      <c r="P81" s="20"/>
      <c r="Q81" s="20"/>
      <c r="R81" s="20"/>
      <c r="S81" s="20"/>
      <c r="T81" s="20"/>
      <c r="U81" s="20" t="s">
        <v>0</v>
      </c>
      <c r="V81" s="20" t="s">
        <v>0</v>
      </c>
      <c r="W81" s="23"/>
      <c r="X81" s="23"/>
      <c r="Y81" s="23" t="s">
        <v>0</v>
      </c>
      <c r="Z81" s="20" t="s">
        <v>0</v>
      </c>
      <c r="AA81" s="20" t="s">
        <v>0</v>
      </c>
      <c r="AB81" s="20"/>
      <c r="AC81" s="21">
        <v>3</v>
      </c>
      <c r="AD81" s="21">
        <v>2</v>
      </c>
      <c r="AE81" s="21" t="str">
        <f>IF(OR(ISBLANK(AC81),ISBLANK(AD81)),"",INDEX(評価表!$C$4:$G$8,MATCH(AC81,評価表!$B$4:$B$8,0),MATCH(AD81,評価表!$C$3:$G$3,0)))</f>
        <v>○</v>
      </c>
      <c r="AF81" s="12" t="s">
        <v>640</v>
      </c>
      <c r="AG81" s="31"/>
      <c r="AH81" s="80" t="s">
        <v>599</v>
      </c>
      <c r="AI81" s="80"/>
      <c r="AJ81" s="31" t="s">
        <v>543</v>
      </c>
      <c r="AK81" s="21">
        <v>2</v>
      </c>
      <c r="AL81" s="21">
        <v>2</v>
      </c>
      <c r="AM81" s="21" t="str">
        <f>IF(OR(ISBLANK(AK81),ISBLANK(AL81)),"",INDEX(評価表!$C$4:$G$8,MATCH(AK81,評価表!$B$4:$B$8,0),MATCH(AL81,評価表!$C$3:$G$3,0)))</f>
        <v>―</v>
      </c>
      <c r="AN81" s="12" t="s">
        <v>186</v>
      </c>
      <c r="AO81" s="13" t="s">
        <v>585</v>
      </c>
    </row>
    <row r="82" spans="1:41" ht="48.75" customHeight="1">
      <c r="A82" s="32" t="s">
        <v>121</v>
      </c>
      <c r="B82" s="12" t="s">
        <v>120</v>
      </c>
      <c r="C82" s="12" t="s">
        <v>57</v>
      </c>
      <c r="D82" s="12" t="s">
        <v>610</v>
      </c>
      <c r="E82" s="20" t="s">
        <v>0</v>
      </c>
      <c r="F82" s="20"/>
      <c r="G82" s="20" t="s">
        <v>0</v>
      </c>
      <c r="H82" s="20" t="s">
        <v>0</v>
      </c>
      <c r="I82" s="20" t="s">
        <v>0</v>
      </c>
      <c r="J82" s="20" t="s">
        <v>0</v>
      </c>
      <c r="K82" s="20" t="s">
        <v>0</v>
      </c>
      <c r="L82" s="20"/>
      <c r="M82" s="20"/>
      <c r="N82" s="20"/>
      <c r="O82" s="20"/>
      <c r="P82" s="20"/>
      <c r="Q82" s="20"/>
      <c r="R82" s="20"/>
      <c r="S82" s="20"/>
      <c r="T82" s="20"/>
      <c r="U82" s="20" t="s">
        <v>0</v>
      </c>
      <c r="V82" s="20" t="s">
        <v>0</v>
      </c>
      <c r="W82" s="23"/>
      <c r="X82" s="23"/>
      <c r="Y82" s="23" t="s">
        <v>0</v>
      </c>
      <c r="Z82" s="20" t="s">
        <v>0</v>
      </c>
      <c r="AA82" s="20" t="s">
        <v>0</v>
      </c>
      <c r="AB82" s="20"/>
      <c r="AC82" s="21">
        <v>2</v>
      </c>
      <c r="AD82" s="21">
        <v>3</v>
      </c>
      <c r="AE82" s="21" t="str">
        <f>IF(OR(ISBLANK(AC82),ISBLANK(AD82)),"",INDEX(評価表!$C$4:$G$8,MATCH(AC82,評価表!$B$4:$B$8,0),MATCH(AD82,評価表!$C$3:$G$3,0)))</f>
        <v>○</v>
      </c>
      <c r="AF82" s="12" t="s">
        <v>641</v>
      </c>
      <c r="AG82" s="31"/>
      <c r="AH82" s="31"/>
      <c r="AI82" s="80" t="s">
        <v>600</v>
      </c>
      <c r="AJ82" s="31"/>
      <c r="AK82" s="21">
        <v>2</v>
      </c>
      <c r="AL82" s="21">
        <v>2</v>
      </c>
      <c r="AM82" s="21" t="str">
        <f>IF(OR(ISBLANK(AK82),ISBLANK(AL82)),"",INDEX(評価表!$C$4:$G$8,MATCH(AK82,評価表!$B$4:$B$8,0),MATCH(AL82,評価表!$C$3:$G$3,0)))</f>
        <v>―</v>
      </c>
      <c r="AN82" s="12" t="s">
        <v>186</v>
      </c>
      <c r="AO82" s="13" t="s">
        <v>585</v>
      </c>
    </row>
    <row r="83" spans="1:41" ht="48.75" customHeight="1">
      <c r="A83" s="32" t="s">
        <v>121</v>
      </c>
      <c r="B83" s="12" t="s">
        <v>120</v>
      </c>
      <c r="C83" s="12" t="s">
        <v>58</v>
      </c>
      <c r="D83" s="12" t="s">
        <v>610</v>
      </c>
      <c r="E83" s="20" t="s">
        <v>0</v>
      </c>
      <c r="F83" s="20"/>
      <c r="G83" s="20" t="s">
        <v>0</v>
      </c>
      <c r="H83" s="20" t="s">
        <v>0</v>
      </c>
      <c r="I83" s="20" t="s">
        <v>0</v>
      </c>
      <c r="J83" s="20" t="s">
        <v>0</v>
      </c>
      <c r="K83" s="20" t="s">
        <v>0</v>
      </c>
      <c r="L83" s="20"/>
      <c r="M83" s="20"/>
      <c r="N83" s="20"/>
      <c r="O83" s="20"/>
      <c r="P83" s="20"/>
      <c r="Q83" s="20"/>
      <c r="R83" s="20"/>
      <c r="S83" s="20"/>
      <c r="T83" s="20"/>
      <c r="U83" s="20" t="s">
        <v>0</v>
      </c>
      <c r="V83" s="20" t="s">
        <v>0</v>
      </c>
      <c r="W83" s="23" t="s">
        <v>0</v>
      </c>
      <c r="X83" s="23"/>
      <c r="Y83" s="23"/>
      <c r="Z83" s="20" t="s">
        <v>0</v>
      </c>
      <c r="AA83" s="20" t="s">
        <v>0</v>
      </c>
      <c r="AB83" s="20"/>
      <c r="AC83" s="21">
        <v>3</v>
      </c>
      <c r="AD83" s="21">
        <v>3</v>
      </c>
      <c r="AE83" s="21" t="str">
        <f>IF(OR(ISBLANK(AC83),ISBLANK(AD83)),"",INDEX(評価表!$C$4:$G$8,MATCH(AC83,評価表!$B$4:$B$8,0),MATCH(AD83,評価表!$C$3:$G$3,0)))</f>
        <v>○</v>
      </c>
      <c r="AF83" s="12" t="s">
        <v>236</v>
      </c>
      <c r="AG83" s="31"/>
      <c r="AH83" s="31"/>
      <c r="AI83" s="80" t="s">
        <v>601</v>
      </c>
      <c r="AJ83" s="31"/>
      <c r="AK83" s="21">
        <v>2</v>
      </c>
      <c r="AL83" s="21">
        <v>2</v>
      </c>
      <c r="AM83" s="21" t="str">
        <f>IF(OR(ISBLANK(AK83),ISBLANK(AL83)),"",INDEX(評価表!$C$4:$G$8,MATCH(AK83,評価表!$B$4:$B$8,0),MATCH(AL83,評価表!$C$3:$G$3,0)))</f>
        <v>―</v>
      </c>
      <c r="AN83" s="12" t="s">
        <v>186</v>
      </c>
      <c r="AO83" s="13" t="s">
        <v>161</v>
      </c>
    </row>
    <row r="84" spans="1:41" ht="48.75" customHeight="1">
      <c r="A84" s="32" t="s">
        <v>121</v>
      </c>
      <c r="B84" s="12" t="s">
        <v>120</v>
      </c>
      <c r="C84" s="12" t="s">
        <v>59</v>
      </c>
      <c r="D84" s="12" t="s">
        <v>611</v>
      </c>
      <c r="E84" s="20"/>
      <c r="F84" s="20"/>
      <c r="G84" s="20" t="s">
        <v>0</v>
      </c>
      <c r="H84" s="20" t="s">
        <v>0</v>
      </c>
      <c r="I84" s="20" t="s">
        <v>0</v>
      </c>
      <c r="J84" s="20" t="s">
        <v>0</v>
      </c>
      <c r="K84" s="20" t="s">
        <v>0</v>
      </c>
      <c r="L84" s="20"/>
      <c r="M84" s="20"/>
      <c r="N84" s="20"/>
      <c r="O84" s="20"/>
      <c r="P84" s="20"/>
      <c r="Q84" s="20"/>
      <c r="R84" s="20"/>
      <c r="S84" s="20"/>
      <c r="T84" s="20"/>
      <c r="U84" s="20" t="s">
        <v>0</v>
      </c>
      <c r="V84" s="20" t="s">
        <v>0</v>
      </c>
      <c r="W84" s="23"/>
      <c r="X84" s="23"/>
      <c r="Y84" s="23" t="s">
        <v>0</v>
      </c>
      <c r="Z84" s="20"/>
      <c r="AA84" s="20"/>
      <c r="AB84" s="20" t="s">
        <v>0</v>
      </c>
      <c r="AC84" s="21">
        <v>5</v>
      </c>
      <c r="AD84" s="21">
        <v>1</v>
      </c>
      <c r="AE84" s="21" t="str">
        <f>IF(OR(ISBLANK(AC84),ISBLANK(AD84)),"",INDEX(評価表!$C$4:$G$8,MATCH(AC84,評価表!$B$4:$B$8,0),MATCH(AD84,評価表!$C$3:$G$3,0)))</f>
        <v>△</v>
      </c>
      <c r="AF84" s="12" t="s">
        <v>219</v>
      </c>
      <c r="AG84" s="31"/>
      <c r="AH84" s="31"/>
      <c r="AI84" s="80" t="s">
        <v>602</v>
      </c>
      <c r="AJ84" s="31"/>
      <c r="AK84" s="21">
        <v>4</v>
      </c>
      <c r="AL84" s="21">
        <v>1</v>
      </c>
      <c r="AM84" s="21" t="str">
        <f>IF(OR(ISBLANK(AK84),ISBLANK(AL84)),"",INDEX(評価表!$C$4:$G$8,MATCH(AK84,評価表!$B$4:$B$8,0),MATCH(AL84,評価表!$C$3:$G$3,0)))</f>
        <v>△</v>
      </c>
      <c r="AN84" s="12" t="s">
        <v>531</v>
      </c>
      <c r="AO84" s="13" t="s">
        <v>533</v>
      </c>
    </row>
    <row r="85" spans="1:41" ht="48.75" customHeight="1">
      <c r="A85" s="32" t="s">
        <v>121</v>
      </c>
      <c r="B85" s="12" t="s">
        <v>120</v>
      </c>
      <c r="C85" s="12" t="s">
        <v>60</v>
      </c>
      <c r="D85" s="12" t="s">
        <v>611</v>
      </c>
      <c r="E85" s="20"/>
      <c r="F85" s="20"/>
      <c r="G85" s="20" t="s">
        <v>0</v>
      </c>
      <c r="H85" s="20" t="s">
        <v>0</v>
      </c>
      <c r="I85" s="20" t="s">
        <v>0</v>
      </c>
      <c r="J85" s="20" t="s">
        <v>0</v>
      </c>
      <c r="K85" s="20" t="s">
        <v>0</v>
      </c>
      <c r="L85" s="20"/>
      <c r="M85" s="20"/>
      <c r="N85" s="20"/>
      <c r="O85" s="20"/>
      <c r="P85" s="20"/>
      <c r="Q85" s="20"/>
      <c r="R85" s="20"/>
      <c r="S85" s="20"/>
      <c r="T85" s="20"/>
      <c r="U85" s="20" t="s">
        <v>0</v>
      </c>
      <c r="V85" s="20" t="s">
        <v>0</v>
      </c>
      <c r="W85" s="23"/>
      <c r="X85" s="23"/>
      <c r="Y85" s="23" t="s">
        <v>0</v>
      </c>
      <c r="Z85" s="20" t="s">
        <v>0</v>
      </c>
      <c r="AA85" s="20" t="s">
        <v>0</v>
      </c>
      <c r="AB85" s="20"/>
      <c r="AC85" s="21">
        <v>5</v>
      </c>
      <c r="AD85" s="21">
        <v>3</v>
      </c>
      <c r="AE85" s="21" t="str">
        <f>IF(OR(ISBLANK(AC85),ISBLANK(AD85)),"",INDEX(評価表!$C$4:$G$8,MATCH(AC85,評価表!$B$4:$B$8,0),MATCH(AD85,評価表!$C$3:$G$3,0)))</f>
        <v>●</v>
      </c>
      <c r="AF85" s="12" t="s">
        <v>642</v>
      </c>
      <c r="AG85" s="31"/>
      <c r="AH85" s="31" t="s">
        <v>603</v>
      </c>
      <c r="AI85" s="80" t="s">
        <v>604</v>
      </c>
      <c r="AJ85" s="31"/>
      <c r="AK85" s="21">
        <v>4</v>
      </c>
      <c r="AL85" s="21">
        <v>2</v>
      </c>
      <c r="AM85" s="21" t="str">
        <f>IF(OR(ISBLANK(AK85),ISBLANK(AL85)),"",INDEX(評価表!$C$4:$G$8,MATCH(AK85,評価表!$B$4:$B$8,0),MATCH(AL85,評価表!$C$3:$G$3,0)))</f>
        <v>○</v>
      </c>
      <c r="AN85" s="12" t="s">
        <v>302</v>
      </c>
      <c r="AO85" s="13" t="s">
        <v>595</v>
      </c>
    </row>
    <row r="86" spans="1:41" ht="48.75" customHeight="1">
      <c r="A86" s="32" t="s">
        <v>121</v>
      </c>
      <c r="B86" s="12" t="s">
        <v>120</v>
      </c>
      <c r="C86" s="12" t="s">
        <v>61</v>
      </c>
      <c r="D86" s="12" t="s">
        <v>614</v>
      </c>
      <c r="E86" s="20"/>
      <c r="F86" s="20"/>
      <c r="G86" s="20" t="s">
        <v>0</v>
      </c>
      <c r="H86" s="20" t="s">
        <v>0</v>
      </c>
      <c r="I86" s="20" t="s">
        <v>0</v>
      </c>
      <c r="J86" s="20" t="s">
        <v>0</v>
      </c>
      <c r="K86" s="20" t="s">
        <v>0</v>
      </c>
      <c r="L86" s="20"/>
      <c r="M86" s="20"/>
      <c r="N86" s="20"/>
      <c r="O86" s="20"/>
      <c r="P86" s="20"/>
      <c r="Q86" s="20"/>
      <c r="R86" s="20"/>
      <c r="S86" s="20"/>
      <c r="T86" s="20"/>
      <c r="U86" s="20" t="s">
        <v>0</v>
      </c>
      <c r="V86" s="20" t="s">
        <v>0</v>
      </c>
      <c r="W86" s="23"/>
      <c r="X86" s="23"/>
      <c r="Y86" s="23" t="s">
        <v>0</v>
      </c>
      <c r="Z86" s="20" t="s">
        <v>0</v>
      </c>
      <c r="AA86" s="20" t="s">
        <v>0</v>
      </c>
      <c r="AB86" s="20"/>
      <c r="AC86" s="21">
        <v>4</v>
      </c>
      <c r="AD86" s="21">
        <v>2</v>
      </c>
      <c r="AE86" s="21" t="str">
        <f>IF(OR(ISBLANK(AC86),ISBLANK(AD86)),"",INDEX(評価表!$C$4:$G$8,MATCH(AC86,評価表!$B$4:$B$8,0),MATCH(AD86,評価表!$C$3:$G$3,0)))</f>
        <v>○</v>
      </c>
      <c r="AF86" s="12" t="s">
        <v>237</v>
      </c>
      <c r="AG86" s="31"/>
      <c r="AH86" s="31"/>
      <c r="AI86" s="80" t="s">
        <v>605</v>
      </c>
      <c r="AJ86" s="31" t="s">
        <v>543</v>
      </c>
      <c r="AK86" s="21">
        <v>3</v>
      </c>
      <c r="AL86" s="21">
        <v>2</v>
      </c>
      <c r="AM86" s="21" t="str">
        <f>IF(OR(ISBLANK(AK86),ISBLANK(AL86)),"",INDEX(評価表!$C$4:$G$8,MATCH(AK86,評価表!$B$4:$B$8,0),MATCH(AL86,評価表!$C$3:$G$3,0)))</f>
        <v>○</v>
      </c>
      <c r="AN86" s="12" t="s">
        <v>302</v>
      </c>
      <c r="AO86" s="13" t="s">
        <v>595</v>
      </c>
    </row>
    <row r="87" spans="1:41" ht="48.75" customHeight="1">
      <c r="A87" s="32" t="s">
        <v>121</v>
      </c>
      <c r="B87" s="12" t="s">
        <v>120</v>
      </c>
      <c r="C87" s="12" t="s">
        <v>65</v>
      </c>
      <c r="D87" s="12" t="s">
        <v>614</v>
      </c>
      <c r="E87" s="20"/>
      <c r="F87" s="20"/>
      <c r="G87" s="20" t="s">
        <v>0</v>
      </c>
      <c r="H87" s="20" t="s">
        <v>0</v>
      </c>
      <c r="I87" s="20" t="s">
        <v>0</v>
      </c>
      <c r="J87" s="20" t="s">
        <v>0</v>
      </c>
      <c r="K87" s="20" t="s">
        <v>0</v>
      </c>
      <c r="L87" s="20"/>
      <c r="M87" s="20"/>
      <c r="N87" s="20"/>
      <c r="O87" s="20"/>
      <c r="P87" s="20"/>
      <c r="Q87" s="20"/>
      <c r="R87" s="20"/>
      <c r="S87" s="20"/>
      <c r="T87" s="20"/>
      <c r="U87" s="20" t="s">
        <v>0</v>
      </c>
      <c r="V87" s="20" t="s">
        <v>0</v>
      </c>
      <c r="W87" s="23"/>
      <c r="X87" s="23"/>
      <c r="Y87" s="23" t="s">
        <v>0</v>
      </c>
      <c r="Z87" s="20" t="s">
        <v>0</v>
      </c>
      <c r="AA87" s="20" t="s">
        <v>0</v>
      </c>
      <c r="AB87" s="20"/>
      <c r="AC87" s="21">
        <v>4</v>
      </c>
      <c r="AD87" s="21">
        <v>3</v>
      </c>
      <c r="AE87" s="21" t="str">
        <f>IF(OR(ISBLANK(AC87),ISBLANK(AD87)),"",INDEX(評価表!$C$4:$G$8,MATCH(AC87,評価表!$B$4:$B$8,0),MATCH(AD87,評価表!$C$3:$G$3,0)))</f>
        <v>○</v>
      </c>
      <c r="AF87" s="12" t="s">
        <v>626</v>
      </c>
      <c r="AG87" s="31"/>
      <c r="AH87" s="31" t="s">
        <v>606</v>
      </c>
      <c r="AI87" s="80" t="s">
        <v>607</v>
      </c>
      <c r="AJ87" s="31"/>
      <c r="AK87" s="21">
        <v>3</v>
      </c>
      <c r="AL87" s="21">
        <v>2</v>
      </c>
      <c r="AM87" s="21" t="str">
        <f>IF(OR(ISBLANK(AK87),ISBLANK(AL87)),"",INDEX(評価表!$C$4:$G$8,MATCH(AK87,評価表!$B$4:$B$8,0),MATCH(AL87,評価表!$C$3:$G$3,0)))</f>
        <v>○</v>
      </c>
      <c r="AN87" s="12" t="s">
        <v>302</v>
      </c>
      <c r="AO87" s="13" t="s">
        <v>595</v>
      </c>
    </row>
    <row r="88" spans="1:41" ht="48.75" customHeight="1">
      <c r="A88" s="32" t="s">
        <v>121</v>
      </c>
      <c r="B88" s="12" t="s">
        <v>120</v>
      </c>
      <c r="C88" s="12" t="s">
        <v>26</v>
      </c>
      <c r="D88" s="12" t="s">
        <v>611</v>
      </c>
      <c r="E88" s="20"/>
      <c r="F88" s="20"/>
      <c r="G88" s="20" t="s">
        <v>0</v>
      </c>
      <c r="H88" s="20" t="s">
        <v>0</v>
      </c>
      <c r="I88" s="20" t="s">
        <v>0</v>
      </c>
      <c r="J88" s="20" t="s">
        <v>0</v>
      </c>
      <c r="K88" s="20" t="s">
        <v>0</v>
      </c>
      <c r="L88" s="20"/>
      <c r="M88" s="20"/>
      <c r="N88" s="20"/>
      <c r="O88" s="20"/>
      <c r="P88" s="20"/>
      <c r="Q88" s="20"/>
      <c r="R88" s="20"/>
      <c r="S88" s="20"/>
      <c r="T88" s="20"/>
      <c r="U88" s="20" t="s">
        <v>0</v>
      </c>
      <c r="V88" s="20" t="s">
        <v>0</v>
      </c>
      <c r="W88" s="23"/>
      <c r="X88" s="23"/>
      <c r="Y88" s="23" t="s">
        <v>0</v>
      </c>
      <c r="Z88" s="20" t="s">
        <v>0</v>
      </c>
      <c r="AA88" s="20" t="s">
        <v>0</v>
      </c>
      <c r="AB88" s="20"/>
      <c r="AC88" s="21">
        <v>4</v>
      </c>
      <c r="AD88" s="21">
        <v>3</v>
      </c>
      <c r="AE88" s="21" t="str">
        <f>IF(OR(ISBLANK(AC88),ISBLANK(AD88)),"",INDEX(評価表!$C$4:$G$8,MATCH(AC88,評価表!$B$4:$B$8,0),MATCH(AD88,評価表!$C$3:$G$3,0)))</f>
        <v>○</v>
      </c>
      <c r="AF88" s="12" t="s">
        <v>636</v>
      </c>
      <c r="AG88" s="31"/>
      <c r="AH88" s="31"/>
      <c r="AI88" s="80" t="s">
        <v>605</v>
      </c>
      <c r="AJ88" s="31"/>
      <c r="AK88" s="21">
        <v>3</v>
      </c>
      <c r="AL88" s="21">
        <v>2</v>
      </c>
      <c r="AM88" s="21" t="str">
        <f>IF(OR(ISBLANK(AK88),ISBLANK(AL88)),"",INDEX(評価表!$C$4:$G$8,MATCH(AK88,評価表!$B$4:$B$8,0),MATCH(AL88,評価表!$C$3:$G$3,0)))</f>
        <v>○</v>
      </c>
      <c r="AN88" s="12" t="s">
        <v>302</v>
      </c>
      <c r="AO88" s="13" t="s">
        <v>595</v>
      </c>
    </row>
    <row r="89" spans="1:41" ht="48.75" customHeight="1">
      <c r="A89" s="32" t="s">
        <v>121</v>
      </c>
      <c r="B89" s="12" t="s">
        <v>120</v>
      </c>
      <c r="C89" s="22" t="s">
        <v>66</v>
      </c>
      <c r="D89" s="12" t="s">
        <v>610</v>
      </c>
      <c r="E89" s="20"/>
      <c r="F89" s="20"/>
      <c r="G89" s="20" t="s">
        <v>0</v>
      </c>
      <c r="H89" s="20" t="s">
        <v>0</v>
      </c>
      <c r="I89" s="20" t="s">
        <v>0</v>
      </c>
      <c r="J89" s="20" t="s">
        <v>0</v>
      </c>
      <c r="K89" s="20" t="s">
        <v>0</v>
      </c>
      <c r="L89" s="20"/>
      <c r="M89" s="20"/>
      <c r="N89" s="20"/>
      <c r="O89" s="20"/>
      <c r="P89" s="20"/>
      <c r="Q89" s="20"/>
      <c r="R89" s="20"/>
      <c r="S89" s="20"/>
      <c r="T89" s="20"/>
      <c r="U89" s="20" t="s">
        <v>0</v>
      </c>
      <c r="V89" s="20" t="s">
        <v>0</v>
      </c>
      <c r="W89" s="23"/>
      <c r="X89" s="23"/>
      <c r="Y89" s="23" t="s">
        <v>0</v>
      </c>
      <c r="Z89" s="20" t="s">
        <v>0</v>
      </c>
      <c r="AA89" s="20" t="s">
        <v>0</v>
      </c>
      <c r="AB89" s="20"/>
      <c r="AC89" s="21">
        <v>4</v>
      </c>
      <c r="AD89" s="21">
        <v>3</v>
      </c>
      <c r="AE89" s="21" t="str">
        <f>IF(OR(ISBLANK(AC89),ISBLANK(AD89)),"",INDEX(評価表!$C$4:$G$8,MATCH(AC89,評価表!$B$4:$B$8,0),MATCH(AD89,評価表!$C$3:$G$3,0)))</f>
        <v>○</v>
      </c>
      <c r="AF89" s="12" t="s">
        <v>626</v>
      </c>
      <c r="AG89" s="31"/>
      <c r="AH89" s="31" t="s">
        <v>588</v>
      </c>
      <c r="AI89" s="80" t="s">
        <v>589</v>
      </c>
      <c r="AJ89" s="31" t="s">
        <v>543</v>
      </c>
      <c r="AK89" s="21">
        <v>3</v>
      </c>
      <c r="AL89" s="21">
        <v>2</v>
      </c>
      <c r="AM89" s="21" t="str">
        <f>IF(OR(ISBLANK(AK89),ISBLANK(AL89)),"",INDEX(評価表!$C$4:$G$8,MATCH(AK89,評価表!$B$4:$B$8,0),MATCH(AL89,評価表!$C$3:$G$3,0)))</f>
        <v>○</v>
      </c>
      <c r="AN89" s="12" t="s">
        <v>302</v>
      </c>
      <c r="AO89" s="13" t="s">
        <v>533</v>
      </c>
    </row>
    <row r="90" spans="1:41" ht="48.75" customHeight="1">
      <c r="A90" s="32" t="s">
        <v>121</v>
      </c>
      <c r="B90" s="12" t="s">
        <v>120</v>
      </c>
      <c r="C90" s="12" t="s">
        <v>62</v>
      </c>
      <c r="D90" s="12" t="s">
        <v>621</v>
      </c>
      <c r="E90" s="20" t="s">
        <v>0</v>
      </c>
      <c r="F90" s="20"/>
      <c r="G90" s="20" t="s">
        <v>0</v>
      </c>
      <c r="H90" s="20" t="s">
        <v>0</v>
      </c>
      <c r="I90" s="20" t="s">
        <v>0</v>
      </c>
      <c r="J90" s="20" t="s">
        <v>0</v>
      </c>
      <c r="K90" s="20" t="s">
        <v>0</v>
      </c>
      <c r="L90" s="20"/>
      <c r="M90" s="20"/>
      <c r="N90" s="20"/>
      <c r="O90" s="20"/>
      <c r="P90" s="20"/>
      <c r="Q90" s="20"/>
      <c r="R90" s="20"/>
      <c r="S90" s="20"/>
      <c r="T90" s="20"/>
      <c r="U90" s="20" t="s">
        <v>0</v>
      </c>
      <c r="V90" s="20" t="s">
        <v>0</v>
      </c>
      <c r="W90" s="23"/>
      <c r="X90" s="23"/>
      <c r="Y90" s="23" t="s">
        <v>0</v>
      </c>
      <c r="Z90" s="20" t="s">
        <v>0</v>
      </c>
      <c r="AA90" s="20" t="s">
        <v>0</v>
      </c>
      <c r="AB90" s="20"/>
      <c r="AC90" s="21">
        <v>3</v>
      </c>
      <c r="AD90" s="21">
        <v>2</v>
      </c>
      <c r="AE90" s="21" t="str">
        <f>IF(OR(ISBLANK(AC90),ISBLANK(AD90)),"",INDEX(評価表!$C$4:$G$8,MATCH(AC90,評価表!$B$4:$B$8,0),MATCH(AD90,評価表!$C$3:$G$3,0)))</f>
        <v>○</v>
      </c>
      <c r="AF90" s="12" t="s">
        <v>643</v>
      </c>
      <c r="AG90" s="31"/>
      <c r="AH90" s="31"/>
      <c r="AI90" s="80" t="s">
        <v>623</v>
      </c>
      <c r="AJ90" s="31"/>
      <c r="AK90" s="21">
        <v>3</v>
      </c>
      <c r="AL90" s="21">
        <v>1</v>
      </c>
      <c r="AM90" s="21" t="str">
        <f>IF(OR(ISBLANK(AK90),ISBLANK(AL90)),"",INDEX(評価表!$C$4:$G$8,MATCH(AK90,評価表!$B$4:$B$8,0),MATCH(AL90,評価表!$C$3:$G$3,0)))</f>
        <v>―</v>
      </c>
      <c r="AN90" s="12" t="s">
        <v>186</v>
      </c>
      <c r="AO90" s="13" t="s">
        <v>608</v>
      </c>
    </row>
    <row r="91" spans="1:41" ht="48.75" customHeight="1">
      <c r="A91" s="32" t="s">
        <v>121</v>
      </c>
      <c r="B91" s="12" t="s">
        <v>120</v>
      </c>
      <c r="C91" s="12" t="s">
        <v>63</v>
      </c>
      <c r="D91" s="12" t="s">
        <v>611</v>
      </c>
      <c r="E91" s="20" t="s">
        <v>0</v>
      </c>
      <c r="F91" s="20"/>
      <c r="G91" s="20" t="s">
        <v>0</v>
      </c>
      <c r="H91" s="20" t="s">
        <v>0</v>
      </c>
      <c r="I91" s="20" t="s">
        <v>0</v>
      </c>
      <c r="J91" s="20" t="s">
        <v>0</v>
      </c>
      <c r="K91" s="20" t="s">
        <v>0</v>
      </c>
      <c r="L91" s="20"/>
      <c r="M91" s="20"/>
      <c r="N91" s="20"/>
      <c r="O91" s="20"/>
      <c r="P91" s="20"/>
      <c r="Q91" s="20"/>
      <c r="R91" s="20"/>
      <c r="S91" s="20"/>
      <c r="T91" s="20"/>
      <c r="U91" s="20" t="s">
        <v>0</v>
      </c>
      <c r="V91" s="20" t="s">
        <v>0</v>
      </c>
      <c r="W91" s="23"/>
      <c r="X91" s="23"/>
      <c r="Y91" s="23" t="s">
        <v>0</v>
      </c>
      <c r="Z91" s="20" t="s">
        <v>0</v>
      </c>
      <c r="AA91" s="20" t="s">
        <v>0</v>
      </c>
      <c r="AB91" s="20"/>
      <c r="AC91" s="21">
        <v>3</v>
      </c>
      <c r="AD91" s="21">
        <v>2</v>
      </c>
      <c r="AE91" s="21" t="str">
        <f>IF(OR(ISBLANK(AC91),ISBLANK(AD91)),"",INDEX(評価表!$C$4:$G$8,MATCH(AC91,評価表!$B$4:$B$8,0),MATCH(AD91,評価表!$C$3:$G$3,0)))</f>
        <v>○</v>
      </c>
      <c r="AF91" s="12" t="s">
        <v>644</v>
      </c>
      <c r="AG91" s="31"/>
      <c r="AH91" s="31"/>
      <c r="AI91" s="80" t="s">
        <v>609</v>
      </c>
      <c r="AJ91" s="31"/>
      <c r="AK91" s="21">
        <v>3</v>
      </c>
      <c r="AL91" s="21">
        <v>1</v>
      </c>
      <c r="AM91" s="21" t="str">
        <f>IF(OR(ISBLANK(AK91),ISBLANK(AL91)),"",INDEX(評価表!$C$4:$G$8,MATCH(AK91,評価表!$B$4:$B$8,0),MATCH(AL91,評価表!$C$3:$G$3,0)))</f>
        <v>―</v>
      </c>
      <c r="AN91" s="12" t="s">
        <v>186</v>
      </c>
      <c r="AO91" s="13" t="s">
        <v>608</v>
      </c>
    </row>
  </sheetData>
  <sheetProtection algorithmName="SHA-512" hashValue="+vd4JBo3bE3fmqTN27sSScfr6naf17mO/YluoBNoq8pKMH9TVyMbEjXLYY63/lLFCgxrTWHIHvqt8+37jGQS/g==" saltValue="xpXSfJSyf0KWE63610oW1w==" spinCount="100000" sheet="1" objects="1" scenarios="1"/>
  <mergeCells count="71">
    <mergeCell ref="AK8:AK16"/>
    <mergeCell ref="AL8:AL16"/>
    <mergeCell ref="B7:D7"/>
    <mergeCell ref="B6:D6"/>
    <mergeCell ref="B13:D13"/>
    <mergeCell ref="AH14:AH16"/>
    <mergeCell ref="AF12:AF16"/>
    <mergeCell ref="AG12:AJ13"/>
    <mergeCell ref="Y13:Y16"/>
    <mergeCell ref="Z13:Z16"/>
    <mergeCell ref="B14:B16"/>
    <mergeCell ref="L4:L16"/>
    <mergeCell ref="K4:K16"/>
    <mergeCell ref="P4:P16"/>
    <mergeCell ref="M4:M16"/>
    <mergeCell ref="AF10:AJ11"/>
    <mergeCell ref="AF7:AJ9"/>
    <mergeCell ref="X13:X16"/>
    <mergeCell ref="AG14:AG16"/>
    <mergeCell ref="AI14:AI16"/>
    <mergeCell ref="AJ14:AJ16"/>
    <mergeCell ref="AE8:AE16"/>
    <mergeCell ref="W11:Y12"/>
    <mergeCell ref="AA13:AA16"/>
    <mergeCell ref="AN12:AN16"/>
    <mergeCell ref="Z11:AB12"/>
    <mergeCell ref="AC8:AC16"/>
    <mergeCell ref="Q4:Q16"/>
    <mergeCell ref="R4:R16"/>
    <mergeCell ref="AF2:AJ4"/>
    <mergeCell ref="W3:AB4"/>
    <mergeCell ref="U5:V7"/>
    <mergeCell ref="AC4:AE7"/>
    <mergeCell ref="V13:V16"/>
    <mergeCell ref="W5:AB7"/>
    <mergeCell ref="U3:V4"/>
    <mergeCell ref="AK2:AM3"/>
    <mergeCell ref="U8:V10"/>
    <mergeCell ref="W8:AB10"/>
    <mergeCell ref="AM8:AM16"/>
    <mergeCell ref="AK1:AO1"/>
    <mergeCell ref="I4:I16"/>
    <mergeCell ref="J4:J16"/>
    <mergeCell ref="W13:W16"/>
    <mergeCell ref="N4:N16"/>
    <mergeCell ref="S4:S16"/>
    <mergeCell ref="T4:T16"/>
    <mergeCell ref="AN2:AO11"/>
    <mergeCell ref="AB13:AB16"/>
    <mergeCell ref="AK4:AM7"/>
    <mergeCell ref="AF5:AJ6"/>
    <mergeCell ref="O4:O16"/>
    <mergeCell ref="AD8:AD16"/>
    <mergeCell ref="AO12:AO16"/>
    <mergeCell ref="U13:U16"/>
    <mergeCell ref="AC2:AE3"/>
    <mergeCell ref="B2:D3"/>
    <mergeCell ref="E2:T3"/>
    <mergeCell ref="U2:AB2"/>
    <mergeCell ref="B4:D5"/>
    <mergeCell ref="E4:E16"/>
    <mergeCell ref="F4:F16"/>
    <mergeCell ref="G4:G16"/>
    <mergeCell ref="H4:H16"/>
    <mergeCell ref="B10:D10"/>
    <mergeCell ref="B12:D12"/>
    <mergeCell ref="B8:D9"/>
    <mergeCell ref="C14:C16"/>
    <mergeCell ref="D14:D16"/>
    <mergeCell ref="B11:D11"/>
    <mergeCell ref="U11:V12"/>
  </mergeCells>
  <phoneticPr fontId="1"/>
  <pageMargins left="0" right="0" top="0.47244094488188981" bottom="0.35433070866141736" header="0.35433070866141736" footer="0.23622047244094491"/>
  <pageSetup paperSize="9" scale="76" orientation="landscape" r:id="rId1"/>
  <headerFooter>
    <oddHeader>&amp;L&amp;"ＭＳ Ｐゴシック,太字"労働安全衛生リスクアセスメント(土木)&amp;C　　　　　　　　　　　　　　　　　　　　　　　　　　　　　　　　　　　　　　　　　　　　　　　　　　　　　　　　　　　　　　　　　　　　　　　　　　　　　　　　　　　　&amp;"HG丸ｺﾞｼｯｸM-PRO,標準"　　　　　　　　　　　　　　　　　　　　　　　　　　　　　　　　　　　　　　　　　　　　　　　　　　　　　　　　　　　　　　　　　　　　　　&amp;R改訂：２０１６．０１．１５</oddHead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sheetPr>
  <dimension ref="A1:AO17"/>
  <sheetViews>
    <sheetView showZeros="0" zoomScaleNormal="100" zoomScaleSheetLayoutView="100" zoomScalePageLayoutView="96" workbookViewId="0">
      <selection activeCell="A18" sqref="A18"/>
    </sheetView>
  </sheetViews>
  <sheetFormatPr defaultColWidth="2.25" defaultRowHeight="13.5"/>
  <cols>
    <col min="1" max="1" width="2.25" style="5" customWidth="1"/>
    <col min="2" max="2" width="15" style="5" customWidth="1"/>
    <col min="3" max="3" width="18" style="5" customWidth="1"/>
    <col min="4" max="4" width="9" style="6" customWidth="1"/>
    <col min="5" max="28" width="2.25" style="5" customWidth="1"/>
    <col min="29" max="31" width="4.5" style="5" customWidth="1"/>
    <col min="32" max="32" width="9.75" style="7" customWidth="1"/>
    <col min="33" max="36" width="9.75" style="24" customWidth="1"/>
    <col min="37" max="39" width="4.625" style="5" customWidth="1"/>
    <col min="40" max="40" width="11.25" style="9" customWidth="1"/>
    <col min="41" max="41" width="10.25" style="9" customWidth="1"/>
    <col min="42" max="16384" width="2.25" style="5"/>
  </cols>
  <sheetData>
    <row r="1" spans="2:41" ht="21" customHeight="1">
      <c r="B1" s="10" t="s">
        <v>276</v>
      </c>
      <c r="C1" s="257">
        <f>入力画面!A7</f>
        <v>0</v>
      </c>
      <c r="D1" s="257"/>
      <c r="E1" s="250" t="s">
        <v>646</v>
      </c>
      <c r="F1" s="251"/>
      <c r="G1" s="251"/>
      <c r="H1" s="251"/>
      <c r="I1" s="251"/>
      <c r="J1" s="251"/>
      <c r="K1" s="251"/>
      <c r="L1" s="251"/>
      <c r="M1" s="251"/>
      <c r="N1" s="251"/>
      <c r="O1" s="251"/>
      <c r="P1" s="251"/>
      <c r="Q1" s="251"/>
      <c r="R1" s="251"/>
      <c r="S1" s="251"/>
      <c r="T1" s="251"/>
      <c r="U1" s="251"/>
      <c r="V1" s="251"/>
      <c r="W1" s="251"/>
      <c r="X1" s="251"/>
      <c r="Y1" s="251"/>
      <c r="Z1" s="251"/>
      <c r="AA1" s="251"/>
      <c r="AB1" s="251"/>
      <c r="AG1" s="8"/>
      <c r="AH1" s="101" t="s">
        <v>488</v>
      </c>
      <c r="AI1" s="101"/>
      <c r="AJ1" s="101"/>
      <c r="AK1" s="101"/>
      <c r="AL1" s="101"/>
      <c r="AM1" s="101"/>
      <c r="AN1" s="101"/>
      <c r="AO1" s="101"/>
    </row>
    <row r="2" spans="2:41" ht="21" customHeight="1">
      <c r="B2" s="11" t="s">
        <v>283</v>
      </c>
      <c r="C2" s="259">
        <f>入力画面!A8</f>
        <v>0</v>
      </c>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G2" s="8"/>
      <c r="AH2" s="101"/>
      <c r="AI2" s="101"/>
      <c r="AJ2" s="101"/>
      <c r="AK2" s="101"/>
      <c r="AL2" s="101"/>
      <c r="AM2" s="101"/>
      <c r="AN2" s="101"/>
      <c r="AO2" s="101"/>
    </row>
    <row r="3" spans="2:41" ht="13.5" customHeight="1">
      <c r="B3" s="177" t="s">
        <v>175</v>
      </c>
      <c r="C3" s="178"/>
      <c r="D3" s="178"/>
      <c r="E3" s="181" t="s">
        <v>88</v>
      </c>
      <c r="F3" s="181"/>
      <c r="G3" s="181"/>
      <c r="H3" s="181"/>
      <c r="I3" s="181"/>
      <c r="J3" s="181"/>
      <c r="K3" s="181"/>
      <c r="L3" s="181"/>
      <c r="M3" s="181"/>
      <c r="N3" s="181"/>
      <c r="O3" s="181"/>
      <c r="P3" s="182"/>
      <c r="Q3" s="182"/>
      <c r="R3" s="182"/>
      <c r="S3" s="182"/>
      <c r="T3" s="183"/>
      <c r="U3" s="185" t="s">
        <v>176</v>
      </c>
      <c r="V3" s="185"/>
      <c r="W3" s="185"/>
      <c r="X3" s="185"/>
      <c r="Y3" s="185"/>
      <c r="Z3" s="185"/>
      <c r="AA3" s="185"/>
      <c r="AB3" s="185"/>
      <c r="AC3" s="226" t="s">
        <v>167</v>
      </c>
      <c r="AD3" s="227"/>
      <c r="AE3" s="227"/>
      <c r="AF3" s="219" t="s">
        <v>162</v>
      </c>
      <c r="AG3" s="219"/>
      <c r="AH3" s="219"/>
      <c r="AI3" s="219"/>
      <c r="AJ3" s="219"/>
      <c r="AK3" s="237" t="s">
        <v>156</v>
      </c>
      <c r="AL3" s="238"/>
      <c r="AM3" s="238"/>
      <c r="AN3" s="212" t="s">
        <v>450</v>
      </c>
      <c r="AO3" s="213"/>
    </row>
    <row r="4" spans="2:41" ht="13.5" customHeight="1">
      <c r="B4" s="179"/>
      <c r="C4" s="180"/>
      <c r="D4" s="180"/>
      <c r="E4" s="181"/>
      <c r="F4" s="181"/>
      <c r="G4" s="181"/>
      <c r="H4" s="181"/>
      <c r="I4" s="181"/>
      <c r="J4" s="181"/>
      <c r="K4" s="181"/>
      <c r="L4" s="181"/>
      <c r="M4" s="181"/>
      <c r="N4" s="181"/>
      <c r="O4" s="181"/>
      <c r="P4" s="181"/>
      <c r="Q4" s="181"/>
      <c r="R4" s="181"/>
      <c r="S4" s="181"/>
      <c r="T4" s="184"/>
      <c r="U4" s="236" t="s">
        <v>178</v>
      </c>
      <c r="V4" s="236"/>
      <c r="W4" s="234" t="s">
        <v>177</v>
      </c>
      <c r="X4" s="234"/>
      <c r="Y4" s="234"/>
      <c r="Z4" s="234"/>
      <c r="AA4" s="234"/>
      <c r="AB4" s="234"/>
      <c r="AC4" s="228"/>
      <c r="AD4" s="229"/>
      <c r="AE4" s="229"/>
      <c r="AF4" s="219"/>
      <c r="AG4" s="219"/>
      <c r="AH4" s="219"/>
      <c r="AI4" s="219"/>
      <c r="AJ4" s="219"/>
      <c r="AK4" s="228"/>
      <c r="AL4" s="229"/>
      <c r="AM4" s="229"/>
      <c r="AN4" s="214"/>
      <c r="AO4" s="213"/>
    </row>
    <row r="5" spans="2:41" ht="13.5" customHeight="1">
      <c r="B5" s="260" t="s">
        <v>489</v>
      </c>
      <c r="C5" s="261"/>
      <c r="D5" s="261"/>
      <c r="E5" s="190" t="s">
        <v>98</v>
      </c>
      <c r="F5" s="191" t="s">
        <v>1</v>
      </c>
      <c r="G5" s="190" t="s">
        <v>2</v>
      </c>
      <c r="H5" s="190" t="s">
        <v>99</v>
      </c>
      <c r="I5" s="190" t="s">
        <v>105</v>
      </c>
      <c r="J5" s="190" t="s">
        <v>100</v>
      </c>
      <c r="K5" s="191" t="s">
        <v>96</v>
      </c>
      <c r="L5" s="191" t="s">
        <v>3</v>
      </c>
      <c r="M5" s="190" t="s">
        <v>101</v>
      </c>
      <c r="N5" s="191" t="s">
        <v>4</v>
      </c>
      <c r="O5" s="191" t="s">
        <v>5</v>
      </c>
      <c r="P5" s="190" t="s">
        <v>102</v>
      </c>
      <c r="Q5" s="190" t="s">
        <v>103</v>
      </c>
      <c r="R5" s="191" t="s">
        <v>6</v>
      </c>
      <c r="S5" s="190" t="s">
        <v>104</v>
      </c>
      <c r="T5" s="211" t="s">
        <v>183</v>
      </c>
      <c r="U5" s="236"/>
      <c r="V5" s="236"/>
      <c r="W5" s="234"/>
      <c r="X5" s="234"/>
      <c r="Y5" s="234"/>
      <c r="Z5" s="234"/>
      <c r="AA5" s="234"/>
      <c r="AB5" s="234"/>
      <c r="AC5" s="217" t="s">
        <v>112</v>
      </c>
      <c r="AD5" s="218"/>
      <c r="AE5" s="218"/>
      <c r="AF5" s="219"/>
      <c r="AG5" s="219"/>
      <c r="AH5" s="219"/>
      <c r="AI5" s="219"/>
      <c r="AJ5" s="219"/>
      <c r="AK5" s="217" t="s">
        <v>112</v>
      </c>
      <c r="AL5" s="218"/>
      <c r="AM5" s="218"/>
      <c r="AN5" s="214"/>
      <c r="AO5" s="213"/>
    </row>
    <row r="6" spans="2:41" ht="13.5" customHeight="1">
      <c r="B6" s="262"/>
      <c r="C6" s="263"/>
      <c r="D6" s="263"/>
      <c r="E6" s="190"/>
      <c r="F6" s="191"/>
      <c r="G6" s="190"/>
      <c r="H6" s="191"/>
      <c r="I6" s="191"/>
      <c r="J6" s="190"/>
      <c r="K6" s="191"/>
      <c r="L6" s="191"/>
      <c r="M6" s="190"/>
      <c r="N6" s="191"/>
      <c r="O6" s="191"/>
      <c r="P6" s="190"/>
      <c r="Q6" s="190"/>
      <c r="R6" s="191"/>
      <c r="S6" s="190"/>
      <c r="T6" s="211"/>
      <c r="U6" s="235" t="s">
        <v>179</v>
      </c>
      <c r="V6" s="235"/>
      <c r="W6" s="219" t="s">
        <v>181</v>
      </c>
      <c r="X6" s="219"/>
      <c r="Y6" s="219"/>
      <c r="Z6" s="219"/>
      <c r="AA6" s="219"/>
      <c r="AB6" s="219"/>
      <c r="AC6" s="217"/>
      <c r="AD6" s="218"/>
      <c r="AE6" s="218"/>
      <c r="AF6" s="219" t="s">
        <v>163</v>
      </c>
      <c r="AG6" s="219"/>
      <c r="AH6" s="219"/>
      <c r="AI6" s="219"/>
      <c r="AJ6" s="219"/>
      <c r="AK6" s="217"/>
      <c r="AL6" s="218"/>
      <c r="AM6" s="218"/>
      <c r="AN6" s="214"/>
      <c r="AO6" s="213"/>
    </row>
    <row r="7" spans="2:41" ht="13.5" customHeight="1">
      <c r="B7" s="192" t="s">
        <v>165</v>
      </c>
      <c r="C7" s="193"/>
      <c r="D7" s="194"/>
      <c r="E7" s="190"/>
      <c r="F7" s="191"/>
      <c r="G7" s="190"/>
      <c r="H7" s="191"/>
      <c r="I7" s="191"/>
      <c r="J7" s="190"/>
      <c r="K7" s="191"/>
      <c r="L7" s="191"/>
      <c r="M7" s="190"/>
      <c r="N7" s="191"/>
      <c r="O7" s="191"/>
      <c r="P7" s="190"/>
      <c r="Q7" s="190"/>
      <c r="R7" s="191"/>
      <c r="S7" s="190"/>
      <c r="T7" s="211"/>
      <c r="U7" s="235"/>
      <c r="V7" s="235"/>
      <c r="W7" s="219"/>
      <c r="X7" s="219"/>
      <c r="Y7" s="219"/>
      <c r="Z7" s="219"/>
      <c r="AA7" s="219"/>
      <c r="AB7" s="219"/>
      <c r="AC7" s="217"/>
      <c r="AD7" s="218"/>
      <c r="AE7" s="218"/>
      <c r="AF7" s="219"/>
      <c r="AG7" s="219"/>
      <c r="AH7" s="219"/>
      <c r="AI7" s="219"/>
      <c r="AJ7" s="219"/>
      <c r="AK7" s="217"/>
      <c r="AL7" s="218"/>
      <c r="AM7" s="218"/>
      <c r="AN7" s="214"/>
      <c r="AO7" s="213"/>
    </row>
    <row r="8" spans="2:41" ht="13.5" customHeight="1">
      <c r="B8" s="192" t="s">
        <v>201</v>
      </c>
      <c r="C8" s="193"/>
      <c r="D8" s="194"/>
      <c r="E8" s="190"/>
      <c r="F8" s="191"/>
      <c r="G8" s="190"/>
      <c r="H8" s="191"/>
      <c r="I8" s="191"/>
      <c r="J8" s="190"/>
      <c r="K8" s="191"/>
      <c r="L8" s="191"/>
      <c r="M8" s="190"/>
      <c r="N8" s="191"/>
      <c r="O8" s="191"/>
      <c r="P8" s="190"/>
      <c r="Q8" s="190"/>
      <c r="R8" s="191"/>
      <c r="S8" s="190"/>
      <c r="T8" s="211"/>
      <c r="U8" s="235"/>
      <c r="V8" s="235"/>
      <c r="W8" s="219"/>
      <c r="X8" s="219"/>
      <c r="Y8" s="219"/>
      <c r="Z8" s="219"/>
      <c r="AA8" s="219"/>
      <c r="AB8" s="219"/>
      <c r="AC8" s="217"/>
      <c r="AD8" s="218"/>
      <c r="AE8" s="218"/>
      <c r="AF8" s="219" t="s">
        <v>189</v>
      </c>
      <c r="AG8" s="219"/>
      <c r="AH8" s="219"/>
      <c r="AI8" s="219"/>
      <c r="AJ8" s="219"/>
      <c r="AK8" s="217"/>
      <c r="AL8" s="218"/>
      <c r="AM8" s="218"/>
      <c r="AN8" s="214"/>
      <c r="AO8" s="213"/>
    </row>
    <row r="9" spans="2:41" ht="13.5" customHeight="1">
      <c r="B9" s="195" t="s">
        <v>202</v>
      </c>
      <c r="C9" s="196"/>
      <c r="D9" s="197"/>
      <c r="E9" s="190"/>
      <c r="F9" s="191"/>
      <c r="G9" s="190"/>
      <c r="H9" s="191"/>
      <c r="I9" s="191"/>
      <c r="J9" s="190"/>
      <c r="K9" s="191"/>
      <c r="L9" s="191"/>
      <c r="M9" s="190"/>
      <c r="N9" s="191"/>
      <c r="O9" s="191"/>
      <c r="P9" s="190"/>
      <c r="Q9" s="190"/>
      <c r="R9" s="191"/>
      <c r="S9" s="190"/>
      <c r="T9" s="211"/>
      <c r="U9" s="235" t="s">
        <v>180</v>
      </c>
      <c r="V9" s="235"/>
      <c r="W9" s="219" t="s">
        <v>182</v>
      </c>
      <c r="X9" s="219"/>
      <c r="Y9" s="219"/>
      <c r="Z9" s="219"/>
      <c r="AA9" s="219"/>
      <c r="AB9" s="219"/>
      <c r="AC9" s="233" t="s">
        <v>110</v>
      </c>
      <c r="AD9" s="220" t="s">
        <v>111</v>
      </c>
      <c r="AE9" s="220" t="s">
        <v>109</v>
      </c>
      <c r="AF9" s="219"/>
      <c r="AG9" s="219"/>
      <c r="AH9" s="219"/>
      <c r="AI9" s="219"/>
      <c r="AJ9" s="219"/>
      <c r="AK9" s="233" t="s">
        <v>110</v>
      </c>
      <c r="AL9" s="220" t="s">
        <v>111</v>
      </c>
      <c r="AM9" s="220" t="s">
        <v>109</v>
      </c>
      <c r="AN9" s="214"/>
      <c r="AO9" s="213"/>
    </row>
    <row r="10" spans="2:41" ht="13.5" customHeight="1">
      <c r="B10" s="198"/>
      <c r="C10" s="199"/>
      <c r="D10" s="200"/>
      <c r="E10" s="190"/>
      <c r="F10" s="191"/>
      <c r="G10" s="190"/>
      <c r="H10" s="191"/>
      <c r="I10" s="191"/>
      <c r="J10" s="190"/>
      <c r="K10" s="191"/>
      <c r="L10" s="191"/>
      <c r="M10" s="190"/>
      <c r="N10" s="191"/>
      <c r="O10" s="191"/>
      <c r="P10" s="190"/>
      <c r="Q10" s="190"/>
      <c r="R10" s="191"/>
      <c r="S10" s="190"/>
      <c r="T10" s="211"/>
      <c r="U10" s="235"/>
      <c r="V10" s="235"/>
      <c r="W10" s="219"/>
      <c r="X10" s="219"/>
      <c r="Y10" s="219"/>
      <c r="Z10" s="219"/>
      <c r="AA10" s="219"/>
      <c r="AB10" s="219"/>
      <c r="AC10" s="233"/>
      <c r="AD10" s="220"/>
      <c r="AE10" s="220"/>
      <c r="AF10" s="219"/>
      <c r="AG10" s="219"/>
      <c r="AH10" s="219"/>
      <c r="AI10" s="219"/>
      <c r="AJ10" s="219"/>
      <c r="AK10" s="233"/>
      <c r="AL10" s="220"/>
      <c r="AM10" s="220"/>
      <c r="AN10" s="214"/>
      <c r="AO10" s="213"/>
    </row>
    <row r="11" spans="2:41" ht="13.5" customHeight="1">
      <c r="B11" s="192" t="s">
        <v>166</v>
      </c>
      <c r="C11" s="193"/>
      <c r="D11" s="194"/>
      <c r="E11" s="190"/>
      <c r="F11" s="191"/>
      <c r="G11" s="190"/>
      <c r="H11" s="191"/>
      <c r="I11" s="191"/>
      <c r="J11" s="190"/>
      <c r="K11" s="191"/>
      <c r="L11" s="191"/>
      <c r="M11" s="190"/>
      <c r="N11" s="191"/>
      <c r="O11" s="191"/>
      <c r="P11" s="190"/>
      <c r="Q11" s="190"/>
      <c r="R11" s="191"/>
      <c r="S11" s="190"/>
      <c r="T11" s="211"/>
      <c r="U11" s="235"/>
      <c r="V11" s="235"/>
      <c r="W11" s="219"/>
      <c r="X11" s="219"/>
      <c r="Y11" s="219"/>
      <c r="Z11" s="219"/>
      <c r="AA11" s="219"/>
      <c r="AB11" s="219"/>
      <c r="AC11" s="233"/>
      <c r="AD11" s="220"/>
      <c r="AE11" s="220"/>
      <c r="AF11" s="247" t="s">
        <v>187</v>
      </c>
      <c r="AG11" s="247"/>
      <c r="AH11" s="247"/>
      <c r="AI11" s="247"/>
      <c r="AJ11" s="247"/>
      <c r="AK11" s="233"/>
      <c r="AL11" s="220"/>
      <c r="AM11" s="220"/>
      <c r="AN11" s="214"/>
      <c r="AO11" s="213"/>
    </row>
    <row r="12" spans="2:41" ht="13.5" customHeight="1">
      <c r="B12" s="192" t="s">
        <v>203</v>
      </c>
      <c r="C12" s="193"/>
      <c r="D12" s="194"/>
      <c r="E12" s="190"/>
      <c r="F12" s="191"/>
      <c r="G12" s="190"/>
      <c r="H12" s="191"/>
      <c r="I12" s="191"/>
      <c r="J12" s="190"/>
      <c r="K12" s="191"/>
      <c r="L12" s="191"/>
      <c r="M12" s="190"/>
      <c r="N12" s="191"/>
      <c r="O12" s="191"/>
      <c r="P12" s="190"/>
      <c r="Q12" s="190"/>
      <c r="R12" s="191"/>
      <c r="S12" s="190"/>
      <c r="T12" s="211"/>
      <c r="U12" s="204" t="s">
        <v>171</v>
      </c>
      <c r="V12" s="205"/>
      <c r="W12" s="230" t="s">
        <v>172</v>
      </c>
      <c r="X12" s="205"/>
      <c r="Y12" s="205"/>
      <c r="Z12" s="230" t="s">
        <v>173</v>
      </c>
      <c r="AA12" s="205"/>
      <c r="AB12" s="231"/>
      <c r="AC12" s="220"/>
      <c r="AD12" s="220"/>
      <c r="AE12" s="220"/>
      <c r="AF12" s="247"/>
      <c r="AG12" s="247"/>
      <c r="AH12" s="247"/>
      <c r="AI12" s="247"/>
      <c r="AJ12" s="247"/>
      <c r="AK12" s="233"/>
      <c r="AL12" s="220"/>
      <c r="AM12" s="220"/>
      <c r="AN12" s="214"/>
      <c r="AO12" s="213"/>
    </row>
    <row r="13" spans="2:41" ht="13.5" customHeight="1">
      <c r="B13" s="192" t="s">
        <v>204</v>
      </c>
      <c r="C13" s="193"/>
      <c r="D13" s="194"/>
      <c r="E13" s="190"/>
      <c r="F13" s="191"/>
      <c r="G13" s="190"/>
      <c r="H13" s="191"/>
      <c r="I13" s="191"/>
      <c r="J13" s="190"/>
      <c r="K13" s="191"/>
      <c r="L13" s="191"/>
      <c r="M13" s="190"/>
      <c r="N13" s="191"/>
      <c r="O13" s="191"/>
      <c r="P13" s="190"/>
      <c r="Q13" s="190"/>
      <c r="R13" s="191"/>
      <c r="S13" s="190"/>
      <c r="T13" s="211"/>
      <c r="U13" s="206"/>
      <c r="V13" s="207"/>
      <c r="W13" s="207"/>
      <c r="X13" s="207"/>
      <c r="Y13" s="207"/>
      <c r="Z13" s="207"/>
      <c r="AA13" s="207"/>
      <c r="AB13" s="232"/>
      <c r="AC13" s="220"/>
      <c r="AD13" s="220"/>
      <c r="AE13" s="220"/>
      <c r="AF13" s="241" t="s">
        <v>192</v>
      </c>
      <c r="AG13" s="243" t="s">
        <v>191</v>
      </c>
      <c r="AH13" s="243"/>
      <c r="AI13" s="243"/>
      <c r="AJ13" s="243"/>
      <c r="AK13" s="220"/>
      <c r="AL13" s="220"/>
      <c r="AM13" s="220"/>
      <c r="AN13" s="222" t="s">
        <v>190</v>
      </c>
      <c r="AO13" s="202" t="s">
        <v>193</v>
      </c>
    </row>
    <row r="14" spans="2:41" ht="13.5" customHeight="1">
      <c r="B14" s="192" t="s">
        <v>205</v>
      </c>
      <c r="C14" s="193"/>
      <c r="D14" s="194"/>
      <c r="E14" s="190"/>
      <c r="F14" s="191"/>
      <c r="G14" s="190"/>
      <c r="H14" s="191"/>
      <c r="I14" s="191"/>
      <c r="J14" s="190"/>
      <c r="K14" s="191"/>
      <c r="L14" s="191"/>
      <c r="M14" s="190"/>
      <c r="N14" s="191"/>
      <c r="O14" s="191"/>
      <c r="P14" s="190"/>
      <c r="Q14" s="190"/>
      <c r="R14" s="191"/>
      <c r="S14" s="190"/>
      <c r="T14" s="211"/>
      <c r="U14" s="224" t="s">
        <v>7</v>
      </c>
      <c r="V14" s="209" t="s">
        <v>8</v>
      </c>
      <c r="W14" s="209" t="s">
        <v>168</v>
      </c>
      <c r="X14" s="209" t="s">
        <v>169</v>
      </c>
      <c r="Y14" s="209" t="s">
        <v>170</v>
      </c>
      <c r="Z14" s="209" t="s">
        <v>9</v>
      </c>
      <c r="AA14" s="209" t="s">
        <v>10</v>
      </c>
      <c r="AB14" s="215" t="s">
        <v>11</v>
      </c>
      <c r="AC14" s="220"/>
      <c r="AD14" s="220"/>
      <c r="AE14" s="220"/>
      <c r="AF14" s="241"/>
      <c r="AG14" s="239"/>
      <c r="AH14" s="239"/>
      <c r="AI14" s="239"/>
      <c r="AJ14" s="239"/>
      <c r="AK14" s="220"/>
      <c r="AL14" s="220"/>
      <c r="AM14" s="220"/>
      <c r="AN14" s="222"/>
      <c r="AO14" s="222"/>
    </row>
    <row r="15" spans="2:41" ht="13.5" customHeight="1">
      <c r="B15" s="244" t="s">
        <v>92</v>
      </c>
      <c r="C15" s="201" t="s">
        <v>93</v>
      </c>
      <c r="D15" s="201" t="s">
        <v>164</v>
      </c>
      <c r="E15" s="190"/>
      <c r="F15" s="191"/>
      <c r="G15" s="190"/>
      <c r="H15" s="191"/>
      <c r="I15" s="191"/>
      <c r="J15" s="190"/>
      <c r="K15" s="191"/>
      <c r="L15" s="191"/>
      <c r="M15" s="190"/>
      <c r="N15" s="191"/>
      <c r="O15" s="191"/>
      <c r="P15" s="190"/>
      <c r="Q15" s="190"/>
      <c r="R15" s="191"/>
      <c r="S15" s="190"/>
      <c r="T15" s="211"/>
      <c r="U15" s="224"/>
      <c r="V15" s="209"/>
      <c r="W15" s="209"/>
      <c r="X15" s="209"/>
      <c r="Y15" s="209"/>
      <c r="Z15" s="209"/>
      <c r="AA15" s="209"/>
      <c r="AB15" s="215"/>
      <c r="AC15" s="220"/>
      <c r="AD15" s="220"/>
      <c r="AE15" s="220"/>
      <c r="AF15" s="241"/>
      <c r="AG15" s="239" t="s">
        <v>157</v>
      </c>
      <c r="AH15" s="239" t="s">
        <v>106</v>
      </c>
      <c r="AI15" s="239" t="s">
        <v>107</v>
      </c>
      <c r="AJ15" s="239" t="s">
        <v>108</v>
      </c>
      <c r="AK15" s="220"/>
      <c r="AL15" s="220"/>
      <c r="AM15" s="220"/>
      <c r="AN15" s="222"/>
      <c r="AO15" s="222"/>
    </row>
    <row r="16" spans="2:41" ht="13.5" customHeight="1">
      <c r="B16" s="245"/>
      <c r="C16" s="202"/>
      <c r="D16" s="202"/>
      <c r="E16" s="190"/>
      <c r="F16" s="191"/>
      <c r="G16" s="190"/>
      <c r="H16" s="191"/>
      <c r="I16" s="191"/>
      <c r="J16" s="190"/>
      <c r="K16" s="191"/>
      <c r="L16" s="191"/>
      <c r="M16" s="190"/>
      <c r="N16" s="191"/>
      <c r="O16" s="191"/>
      <c r="P16" s="190"/>
      <c r="Q16" s="190"/>
      <c r="R16" s="191"/>
      <c r="S16" s="190"/>
      <c r="T16" s="211"/>
      <c r="U16" s="224"/>
      <c r="V16" s="209"/>
      <c r="W16" s="209"/>
      <c r="X16" s="209"/>
      <c r="Y16" s="209"/>
      <c r="Z16" s="209"/>
      <c r="AA16" s="209"/>
      <c r="AB16" s="215"/>
      <c r="AC16" s="220"/>
      <c r="AD16" s="220"/>
      <c r="AE16" s="220"/>
      <c r="AF16" s="241"/>
      <c r="AG16" s="239"/>
      <c r="AH16" s="239"/>
      <c r="AI16" s="239"/>
      <c r="AJ16" s="239"/>
      <c r="AK16" s="220"/>
      <c r="AL16" s="220"/>
      <c r="AM16" s="220"/>
      <c r="AN16" s="222"/>
      <c r="AO16" s="222"/>
    </row>
    <row r="17" spans="1:41" ht="13.5" customHeight="1">
      <c r="A17" s="9"/>
      <c r="B17" s="245"/>
      <c r="C17" s="202"/>
      <c r="D17" s="202"/>
      <c r="E17" s="248"/>
      <c r="F17" s="249"/>
      <c r="G17" s="248"/>
      <c r="H17" s="249"/>
      <c r="I17" s="249"/>
      <c r="J17" s="248"/>
      <c r="K17" s="249"/>
      <c r="L17" s="249"/>
      <c r="M17" s="248"/>
      <c r="N17" s="249"/>
      <c r="O17" s="249"/>
      <c r="P17" s="248"/>
      <c r="Q17" s="248"/>
      <c r="R17" s="249"/>
      <c r="S17" s="248"/>
      <c r="T17" s="255"/>
      <c r="U17" s="256"/>
      <c r="V17" s="252"/>
      <c r="W17" s="252"/>
      <c r="X17" s="252"/>
      <c r="Y17" s="252"/>
      <c r="Z17" s="252"/>
      <c r="AA17" s="252"/>
      <c r="AB17" s="258"/>
      <c r="AC17" s="253"/>
      <c r="AD17" s="253"/>
      <c r="AE17" s="253"/>
      <c r="AF17" s="241"/>
      <c r="AG17" s="254"/>
      <c r="AH17" s="254"/>
      <c r="AI17" s="254"/>
      <c r="AJ17" s="254"/>
      <c r="AK17" s="253"/>
      <c r="AL17" s="253"/>
      <c r="AM17" s="253"/>
      <c r="AN17" s="222"/>
      <c r="AO17" s="222"/>
    </row>
  </sheetData>
  <sheetProtection algorithmName="SHA-512" hashValue="1YxfNkpNbMqvwWQc3X44COOdU9EmfJfw2PbARdXaT4tx8chm8Cbxc+9rATLRUctqfJOqa2n76/fWZTjIiNvxng==" saltValue="v84xzlo7S5/7DBxCQPZp+g==" spinCount="100000" sheet="1" objects="1" scenarios="1"/>
  <mergeCells count="74">
    <mergeCell ref="H5:H17"/>
    <mergeCell ref="AH15:AH17"/>
    <mergeCell ref="AF6:AJ7"/>
    <mergeCell ref="C1:D1"/>
    <mergeCell ref="AD9:AD17"/>
    <mergeCell ref="AE9:AE17"/>
    <mergeCell ref="AB14:AB17"/>
    <mergeCell ref="W9:AB11"/>
    <mergeCell ref="B8:D8"/>
    <mergeCell ref="B12:D12"/>
    <mergeCell ref="Y14:Y17"/>
    <mergeCell ref="Z14:Z17"/>
    <mergeCell ref="B7:D7"/>
    <mergeCell ref="C2:AB2"/>
    <mergeCell ref="B5:D6"/>
    <mergeCell ref="B15:B17"/>
    <mergeCell ref="T5:T17"/>
    <mergeCell ref="W4:AB5"/>
    <mergeCell ref="U14:U17"/>
    <mergeCell ref="N5:N17"/>
    <mergeCell ref="U6:V8"/>
    <mergeCell ref="W6:AB8"/>
    <mergeCell ref="Q5:Q17"/>
    <mergeCell ref="U9:V11"/>
    <mergeCell ref="P5:P17"/>
    <mergeCell ref="S5:S17"/>
    <mergeCell ref="AL9:AL17"/>
    <mergeCell ref="AK9:AK17"/>
    <mergeCell ref="U12:V13"/>
    <mergeCell ref="W12:Y13"/>
    <mergeCell ref="Z12:AB13"/>
    <mergeCell ref="AC9:AC17"/>
    <mergeCell ref="AG15:AG17"/>
    <mergeCell ref="AF13:AF17"/>
    <mergeCell ref="AG13:AJ14"/>
    <mergeCell ref="AJ15:AJ17"/>
    <mergeCell ref="AF8:AJ10"/>
    <mergeCell ref="AC5:AE8"/>
    <mergeCell ref="W14:W17"/>
    <mergeCell ref="X14:X17"/>
    <mergeCell ref="AI15:AI17"/>
    <mergeCell ref="AA14:AA17"/>
    <mergeCell ref="AH1:AO2"/>
    <mergeCell ref="E1:AB1"/>
    <mergeCell ref="U3:AB3"/>
    <mergeCell ref="AF3:AJ5"/>
    <mergeCell ref="AK3:AM4"/>
    <mergeCell ref="AN3:AO12"/>
    <mergeCell ref="U4:V5"/>
    <mergeCell ref="M5:M17"/>
    <mergeCell ref="O5:O17"/>
    <mergeCell ref="AN13:AN17"/>
    <mergeCell ref="AO13:AO17"/>
    <mergeCell ref="AC3:AE4"/>
    <mergeCell ref="V14:V17"/>
    <mergeCell ref="AK5:AM8"/>
    <mergeCell ref="AM9:AM17"/>
    <mergeCell ref="AF11:AJ12"/>
    <mergeCell ref="B3:D4"/>
    <mergeCell ref="E3:T4"/>
    <mergeCell ref="E5:E17"/>
    <mergeCell ref="F5:F17"/>
    <mergeCell ref="C15:C17"/>
    <mergeCell ref="J5:J17"/>
    <mergeCell ref="I5:I17"/>
    <mergeCell ref="K5:K17"/>
    <mergeCell ref="B13:D13"/>
    <mergeCell ref="D15:D17"/>
    <mergeCell ref="B14:D14"/>
    <mergeCell ref="B9:D10"/>
    <mergeCell ref="B11:D11"/>
    <mergeCell ref="R5:R17"/>
    <mergeCell ref="L5:L17"/>
    <mergeCell ref="G5:G17"/>
  </mergeCells>
  <phoneticPr fontId="1"/>
  <pageMargins left="0" right="0" top="0.47244094488188981" bottom="0.35433070866141736" header="0.35433070866141736" footer="0.23622047244094491"/>
  <pageSetup paperSize="9" scale="76" orientation="landscape" r:id="rId1"/>
  <headerFooter>
    <oddHeader>&amp;C　　　　　　　　　　　　　　　　　　　　　　　　　　　　　　　　　　　　　　　　　　　　　　　　　　　　　　　　　　　　　　　　　　　　　　　　　　　　　　　　　　　　&amp;"HG丸ｺﾞｼｯｸM-PRO,標準"　　　　　　　　　　　　　　　　　　　　　　　　　　　　　　　　　　　　　　　　　　　　　　　　　　　　　　　　　　　　　　　　　　　　　　</oddHead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70C0"/>
  </sheetPr>
  <dimension ref="A2:G39"/>
  <sheetViews>
    <sheetView zoomScaleNormal="100" workbookViewId="0">
      <selection activeCell="F5" sqref="F5"/>
    </sheetView>
  </sheetViews>
  <sheetFormatPr defaultRowHeight="13.5"/>
  <cols>
    <col min="1" max="1" width="1.875" style="30" customWidth="1"/>
    <col min="2" max="2" width="6.5" style="5" customWidth="1"/>
    <col min="3" max="3" width="9.25" style="5" customWidth="1"/>
    <col min="4" max="4" width="12.5" style="5" customWidth="1"/>
    <col min="5" max="5" width="43" style="6" customWidth="1"/>
    <col min="6" max="6" width="71.5" style="5" customWidth="1"/>
    <col min="7" max="7" width="1.5" style="5" customWidth="1"/>
    <col min="8" max="16384" width="9" style="5"/>
  </cols>
  <sheetData>
    <row r="2" spans="1:7" s="25" customFormat="1" ht="17.25">
      <c r="A2" s="88"/>
      <c r="B2" s="264" t="s">
        <v>654</v>
      </c>
      <c r="C2" s="265"/>
      <c r="D2" s="265"/>
      <c r="E2" s="265"/>
      <c r="F2" s="266"/>
    </row>
    <row r="3" spans="1:7" s="25" customFormat="1" ht="22.5">
      <c r="A3" s="88"/>
      <c r="B3" s="89" t="s">
        <v>655</v>
      </c>
      <c r="C3" s="90" t="s">
        <v>449</v>
      </c>
      <c r="D3" s="91" t="s">
        <v>310</v>
      </c>
      <c r="E3" s="91" t="s">
        <v>308</v>
      </c>
      <c r="F3" s="92" t="s">
        <v>309</v>
      </c>
    </row>
    <row r="4" spans="1:7" s="25" customFormat="1">
      <c r="A4" s="41" t="s">
        <v>238</v>
      </c>
      <c r="B4" s="39" t="s">
        <v>490</v>
      </c>
      <c r="C4" s="39" t="s">
        <v>491</v>
      </c>
      <c r="D4" s="39" t="s">
        <v>241</v>
      </c>
      <c r="E4" s="39" t="s">
        <v>492</v>
      </c>
      <c r="F4" s="39" t="s">
        <v>493</v>
      </c>
      <c r="G4" s="26"/>
    </row>
    <row r="5" spans="1:7" s="25" customFormat="1" ht="33.75">
      <c r="A5" s="40" t="s">
        <v>451</v>
      </c>
      <c r="B5" s="27" t="s">
        <v>311</v>
      </c>
      <c r="C5" s="28" t="s">
        <v>312</v>
      </c>
      <c r="D5" s="28" t="s">
        <v>313</v>
      </c>
      <c r="E5" s="28" t="s">
        <v>314</v>
      </c>
      <c r="F5" s="28" t="s">
        <v>315</v>
      </c>
    </row>
    <row r="6" spans="1:7" s="25" customFormat="1" ht="33.75">
      <c r="A6" s="40" t="s">
        <v>116</v>
      </c>
      <c r="B6" s="27" t="s">
        <v>311</v>
      </c>
      <c r="C6" s="28" t="s">
        <v>316</v>
      </c>
      <c r="D6" s="28" t="s">
        <v>317</v>
      </c>
      <c r="E6" s="28" t="s">
        <v>314</v>
      </c>
      <c r="F6" s="28" t="s">
        <v>318</v>
      </c>
    </row>
    <row r="7" spans="1:7" s="25" customFormat="1" ht="33.75">
      <c r="A7" s="40" t="s">
        <v>116</v>
      </c>
      <c r="B7" s="27" t="s">
        <v>311</v>
      </c>
      <c r="C7" s="28" t="s">
        <v>319</v>
      </c>
      <c r="D7" s="28" t="s">
        <v>320</v>
      </c>
      <c r="E7" s="28" t="s">
        <v>321</v>
      </c>
      <c r="F7" s="28" t="s">
        <v>322</v>
      </c>
    </row>
    <row r="8" spans="1:7" s="25" customFormat="1" ht="33.75">
      <c r="A8" s="40" t="s">
        <v>116</v>
      </c>
      <c r="B8" s="27" t="s">
        <v>311</v>
      </c>
      <c r="C8" s="28" t="s">
        <v>323</v>
      </c>
      <c r="D8" s="28" t="s">
        <v>324</v>
      </c>
      <c r="E8" s="28" t="s">
        <v>314</v>
      </c>
      <c r="F8" s="28" t="s">
        <v>325</v>
      </c>
    </row>
    <row r="9" spans="1:7" s="25" customFormat="1" ht="90">
      <c r="A9" s="40" t="s">
        <v>116</v>
      </c>
      <c r="B9" s="27" t="s">
        <v>311</v>
      </c>
      <c r="C9" s="28" t="s">
        <v>326</v>
      </c>
      <c r="D9" s="28" t="s">
        <v>441</v>
      </c>
      <c r="E9" s="28" t="s">
        <v>327</v>
      </c>
      <c r="F9" s="28" t="s">
        <v>328</v>
      </c>
    </row>
    <row r="10" spans="1:7" s="25" customFormat="1" ht="33.75">
      <c r="A10" s="40" t="s">
        <v>116</v>
      </c>
      <c r="B10" s="27" t="s">
        <v>311</v>
      </c>
      <c r="C10" s="28" t="s">
        <v>329</v>
      </c>
      <c r="D10" s="28" t="s">
        <v>330</v>
      </c>
      <c r="E10" s="28" t="s">
        <v>331</v>
      </c>
      <c r="F10" s="28" t="s">
        <v>332</v>
      </c>
    </row>
    <row r="11" spans="1:7" s="25" customFormat="1" ht="56.25">
      <c r="A11" s="40" t="s">
        <v>116</v>
      </c>
      <c r="B11" s="27" t="s">
        <v>311</v>
      </c>
      <c r="C11" s="28" t="s">
        <v>333</v>
      </c>
      <c r="D11" s="28" t="s">
        <v>334</v>
      </c>
      <c r="E11" s="28" t="s">
        <v>335</v>
      </c>
      <c r="F11" s="28" t="s">
        <v>336</v>
      </c>
    </row>
    <row r="12" spans="1:7" s="25" customFormat="1" ht="78.75">
      <c r="A12" s="40" t="s">
        <v>116</v>
      </c>
      <c r="B12" s="27" t="s">
        <v>311</v>
      </c>
      <c r="C12" s="28" t="s">
        <v>337</v>
      </c>
      <c r="D12" s="28" t="s">
        <v>338</v>
      </c>
      <c r="E12" s="28" t="s">
        <v>339</v>
      </c>
      <c r="F12" s="28" t="s">
        <v>340</v>
      </c>
    </row>
    <row r="13" spans="1:7" s="25" customFormat="1" ht="67.5">
      <c r="A13" s="40" t="s">
        <v>116</v>
      </c>
      <c r="B13" s="27" t="s">
        <v>311</v>
      </c>
      <c r="C13" s="28" t="s">
        <v>341</v>
      </c>
      <c r="D13" s="28" t="s">
        <v>342</v>
      </c>
      <c r="E13" s="28" t="s">
        <v>343</v>
      </c>
      <c r="F13" s="28" t="s">
        <v>344</v>
      </c>
    </row>
    <row r="14" spans="1:7" s="25" customFormat="1" ht="22.5">
      <c r="A14" s="40" t="s">
        <v>116</v>
      </c>
      <c r="B14" s="27" t="s">
        <v>311</v>
      </c>
      <c r="C14" s="28" t="s">
        <v>345</v>
      </c>
      <c r="D14" s="28" t="s">
        <v>346</v>
      </c>
      <c r="E14" s="28" t="s">
        <v>347</v>
      </c>
      <c r="F14" s="28"/>
    </row>
    <row r="15" spans="1:7" s="25" customFormat="1" ht="33.75">
      <c r="A15" s="40" t="s">
        <v>116</v>
      </c>
      <c r="B15" s="27" t="s">
        <v>311</v>
      </c>
      <c r="C15" s="28" t="s">
        <v>348</v>
      </c>
      <c r="D15" s="28" t="s">
        <v>349</v>
      </c>
      <c r="E15" s="27" t="s">
        <v>350</v>
      </c>
      <c r="F15" s="27"/>
    </row>
    <row r="16" spans="1:7" s="25" customFormat="1" ht="33.75">
      <c r="A16" s="40" t="s">
        <v>116</v>
      </c>
      <c r="B16" s="27" t="s">
        <v>311</v>
      </c>
      <c r="C16" s="28" t="s">
        <v>351</v>
      </c>
      <c r="D16" s="28" t="s">
        <v>352</v>
      </c>
      <c r="E16" s="28" t="s">
        <v>353</v>
      </c>
      <c r="F16" s="28"/>
    </row>
    <row r="17" spans="1:6" s="25" customFormat="1" ht="45">
      <c r="A17" s="40" t="s">
        <v>116</v>
      </c>
      <c r="B17" s="27" t="s">
        <v>311</v>
      </c>
      <c r="C17" s="28" t="s">
        <v>354</v>
      </c>
      <c r="D17" s="28" t="s">
        <v>355</v>
      </c>
      <c r="E17" s="28" t="s">
        <v>356</v>
      </c>
      <c r="F17" s="28" t="s">
        <v>357</v>
      </c>
    </row>
    <row r="18" spans="1:6" s="25" customFormat="1" ht="45">
      <c r="A18" s="40" t="s">
        <v>116</v>
      </c>
      <c r="B18" s="27" t="s">
        <v>311</v>
      </c>
      <c r="C18" s="28" t="s">
        <v>358</v>
      </c>
      <c r="D18" s="28" t="s">
        <v>359</v>
      </c>
      <c r="E18" s="28" t="s">
        <v>360</v>
      </c>
      <c r="F18" s="28" t="s">
        <v>361</v>
      </c>
    </row>
    <row r="19" spans="1:6" s="25" customFormat="1" ht="45">
      <c r="A19" s="40" t="s">
        <v>116</v>
      </c>
      <c r="B19" s="27" t="s">
        <v>311</v>
      </c>
      <c r="C19" s="28" t="s">
        <v>443</v>
      </c>
      <c r="D19" s="28" t="s">
        <v>362</v>
      </c>
      <c r="E19" s="28" t="s">
        <v>442</v>
      </c>
      <c r="F19" s="28" t="s">
        <v>357</v>
      </c>
    </row>
    <row r="20" spans="1:6" s="25" customFormat="1" ht="45">
      <c r="A20" s="40" t="s">
        <v>116</v>
      </c>
      <c r="B20" s="27" t="s">
        <v>311</v>
      </c>
      <c r="C20" s="28" t="s">
        <v>363</v>
      </c>
      <c r="D20" s="28" t="s">
        <v>364</v>
      </c>
      <c r="E20" s="28" t="s">
        <v>444</v>
      </c>
      <c r="F20" s="28" t="s">
        <v>357</v>
      </c>
    </row>
    <row r="21" spans="1:6" s="25" customFormat="1" ht="33.75">
      <c r="A21" s="40" t="s">
        <v>116</v>
      </c>
      <c r="B21" s="27" t="s">
        <v>311</v>
      </c>
      <c r="C21" s="28" t="s">
        <v>446</v>
      </c>
      <c r="D21" s="28" t="s">
        <v>365</v>
      </c>
      <c r="E21" s="28" t="s">
        <v>445</v>
      </c>
      <c r="F21" s="28" t="s">
        <v>357</v>
      </c>
    </row>
    <row r="22" spans="1:6" s="25" customFormat="1" ht="45">
      <c r="A22" s="40" t="s">
        <v>116</v>
      </c>
      <c r="B22" s="27" t="s">
        <v>311</v>
      </c>
      <c r="C22" s="28" t="s">
        <v>448</v>
      </c>
      <c r="D22" s="28" t="s">
        <v>366</v>
      </c>
      <c r="E22" s="28" t="s">
        <v>447</v>
      </c>
      <c r="F22" s="28" t="s">
        <v>367</v>
      </c>
    </row>
    <row r="23" spans="1:6" s="25" customFormat="1" ht="33.75">
      <c r="A23" s="40" t="s">
        <v>452</v>
      </c>
      <c r="B23" s="27" t="s">
        <v>368</v>
      </c>
      <c r="C23" s="28" t="s">
        <v>369</v>
      </c>
      <c r="D23" s="28" t="s">
        <v>370</v>
      </c>
      <c r="E23" s="28" t="s">
        <v>371</v>
      </c>
      <c r="F23" s="28" t="s">
        <v>372</v>
      </c>
    </row>
    <row r="24" spans="1:6" s="25" customFormat="1" ht="33.75">
      <c r="A24" s="40" t="s">
        <v>452</v>
      </c>
      <c r="B24" s="27" t="s">
        <v>368</v>
      </c>
      <c r="C24" s="28" t="s">
        <v>373</v>
      </c>
      <c r="D24" s="28" t="s">
        <v>374</v>
      </c>
      <c r="E24" s="28" t="s">
        <v>375</v>
      </c>
      <c r="F24" s="28" t="s">
        <v>376</v>
      </c>
    </row>
    <row r="25" spans="1:6" s="25" customFormat="1" ht="33.75">
      <c r="A25" s="40" t="s">
        <v>452</v>
      </c>
      <c r="B25" s="27" t="s">
        <v>368</v>
      </c>
      <c r="C25" s="28" t="s">
        <v>377</v>
      </c>
      <c r="D25" s="28" t="s">
        <v>378</v>
      </c>
      <c r="E25" s="28" t="s">
        <v>379</v>
      </c>
      <c r="F25" s="28" t="s">
        <v>380</v>
      </c>
    </row>
    <row r="26" spans="1:6" s="25" customFormat="1" ht="33.75">
      <c r="A26" s="40" t="s">
        <v>452</v>
      </c>
      <c r="B26" s="27" t="s">
        <v>368</v>
      </c>
      <c r="C26" s="28" t="s">
        <v>381</v>
      </c>
      <c r="D26" s="28" t="s">
        <v>382</v>
      </c>
      <c r="E26" s="28" t="s">
        <v>383</v>
      </c>
      <c r="F26" s="28" t="s">
        <v>384</v>
      </c>
    </row>
    <row r="27" spans="1:6" s="25" customFormat="1" ht="45">
      <c r="A27" s="40" t="s">
        <v>452</v>
      </c>
      <c r="B27" s="27" t="s">
        <v>368</v>
      </c>
      <c r="C27" s="28" t="s">
        <v>385</v>
      </c>
      <c r="D27" s="28" t="s">
        <v>386</v>
      </c>
      <c r="E27" s="28" t="s">
        <v>387</v>
      </c>
      <c r="F27" s="28" t="s">
        <v>388</v>
      </c>
    </row>
    <row r="28" spans="1:6" s="25" customFormat="1" ht="33.75">
      <c r="A28" s="40" t="s">
        <v>452</v>
      </c>
      <c r="B28" s="27" t="s">
        <v>368</v>
      </c>
      <c r="C28" s="28" t="s">
        <v>389</v>
      </c>
      <c r="D28" s="28" t="s">
        <v>390</v>
      </c>
      <c r="E28" s="28" t="s">
        <v>391</v>
      </c>
      <c r="F28" s="28" t="s">
        <v>392</v>
      </c>
    </row>
    <row r="29" spans="1:6" s="25" customFormat="1" ht="22.5">
      <c r="A29" s="40" t="s">
        <v>452</v>
      </c>
      <c r="B29" s="27" t="s">
        <v>368</v>
      </c>
      <c r="C29" s="28" t="s">
        <v>393</v>
      </c>
      <c r="D29" s="28" t="s">
        <v>394</v>
      </c>
      <c r="E29" s="28" t="s">
        <v>395</v>
      </c>
      <c r="F29" s="28" t="s">
        <v>396</v>
      </c>
    </row>
    <row r="30" spans="1:6" s="25" customFormat="1" ht="33.75">
      <c r="A30" s="40" t="s">
        <v>452</v>
      </c>
      <c r="B30" s="27" t="s">
        <v>397</v>
      </c>
      <c r="C30" s="28" t="s">
        <v>398</v>
      </c>
      <c r="D30" s="28" t="s">
        <v>399</v>
      </c>
      <c r="E30" s="28" t="s">
        <v>400</v>
      </c>
      <c r="F30" s="28" t="s">
        <v>401</v>
      </c>
    </row>
    <row r="31" spans="1:6" s="25" customFormat="1" ht="22.5">
      <c r="A31" s="40" t="s">
        <v>452</v>
      </c>
      <c r="B31" s="27" t="s">
        <v>397</v>
      </c>
      <c r="C31" s="28" t="s">
        <v>402</v>
      </c>
      <c r="D31" s="28" t="s">
        <v>403</v>
      </c>
      <c r="E31" s="28" t="s">
        <v>404</v>
      </c>
      <c r="F31" s="28" t="s">
        <v>405</v>
      </c>
    </row>
    <row r="32" spans="1:6" s="25" customFormat="1" ht="22.5">
      <c r="A32" s="40" t="s">
        <v>452</v>
      </c>
      <c r="B32" s="27" t="s">
        <v>406</v>
      </c>
      <c r="C32" s="28" t="s">
        <v>407</v>
      </c>
      <c r="D32" s="28" t="s">
        <v>408</v>
      </c>
      <c r="E32" s="28" t="s">
        <v>409</v>
      </c>
      <c r="F32" s="28" t="s">
        <v>410</v>
      </c>
    </row>
    <row r="33" spans="1:6" s="25" customFormat="1" ht="22.5">
      <c r="A33" s="40" t="s">
        <v>452</v>
      </c>
      <c r="B33" s="27" t="s">
        <v>406</v>
      </c>
      <c r="C33" s="28" t="s">
        <v>411</v>
      </c>
      <c r="D33" s="28" t="s">
        <v>412</v>
      </c>
      <c r="E33" s="28" t="s">
        <v>413</v>
      </c>
      <c r="F33" s="28" t="s">
        <v>414</v>
      </c>
    </row>
    <row r="34" spans="1:6" s="25" customFormat="1" ht="22.5">
      <c r="A34" s="40" t="s">
        <v>453</v>
      </c>
      <c r="B34" s="27" t="s">
        <v>415</v>
      </c>
      <c r="C34" s="28" t="s">
        <v>416</v>
      </c>
      <c r="D34" s="28" t="s">
        <v>417</v>
      </c>
      <c r="E34" s="28" t="s">
        <v>418</v>
      </c>
      <c r="F34" s="28" t="s">
        <v>419</v>
      </c>
    </row>
    <row r="35" spans="1:6" s="25" customFormat="1" ht="22.5">
      <c r="A35" s="40" t="s">
        <v>453</v>
      </c>
      <c r="B35" s="27" t="s">
        <v>415</v>
      </c>
      <c r="C35" s="28" t="s">
        <v>420</v>
      </c>
      <c r="D35" s="28" t="s">
        <v>421</v>
      </c>
      <c r="E35" s="28" t="s">
        <v>422</v>
      </c>
      <c r="F35" s="28" t="s">
        <v>423</v>
      </c>
    </row>
    <row r="36" spans="1:6" s="25" customFormat="1" ht="22.5">
      <c r="A36" s="40" t="s">
        <v>453</v>
      </c>
      <c r="B36" s="27" t="s">
        <v>415</v>
      </c>
      <c r="C36" s="28" t="s">
        <v>424</v>
      </c>
      <c r="D36" s="28" t="s">
        <v>425</v>
      </c>
      <c r="E36" s="28" t="s">
        <v>426</v>
      </c>
      <c r="F36" s="28" t="s">
        <v>427</v>
      </c>
    </row>
    <row r="37" spans="1:6" s="25" customFormat="1" ht="78.75">
      <c r="A37" s="40" t="s">
        <v>453</v>
      </c>
      <c r="B37" s="27" t="s">
        <v>428</v>
      </c>
      <c r="C37" s="28" t="s">
        <v>429</v>
      </c>
      <c r="D37" s="28" t="s">
        <v>430</v>
      </c>
      <c r="E37" s="28" t="s">
        <v>431</v>
      </c>
      <c r="F37" s="28" t="s">
        <v>432</v>
      </c>
    </row>
    <row r="38" spans="1:6" s="25" customFormat="1" ht="22.5">
      <c r="A38" s="40" t="s">
        <v>453</v>
      </c>
      <c r="B38" s="27" t="s">
        <v>428</v>
      </c>
      <c r="C38" s="28" t="s">
        <v>433</v>
      </c>
      <c r="D38" s="28" t="s">
        <v>434</v>
      </c>
      <c r="E38" s="28" t="s">
        <v>435</v>
      </c>
      <c r="F38" s="28" t="s">
        <v>436</v>
      </c>
    </row>
    <row r="39" spans="1:6" s="25" customFormat="1" ht="45">
      <c r="A39" s="40" t="s">
        <v>453</v>
      </c>
      <c r="B39" s="27" t="s">
        <v>428</v>
      </c>
      <c r="C39" s="28" t="s">
        <v>437</v>
      </c>
      <c r="D39" s="28" t="s">
        <v>438</v>
      </c>
      <c r="E39" s="28" t="s">
        <v>439</v>
      </c>
      <c r="F39" s="28" t="s">
        <v>440</v>
      </c>
    </row>
  </sheetData>
  <sheetProtection algorithmName="SHA-512" hashValue="0cxZ36kTILty7Z1Cyg0CHxRsuXlvd13iet3LsBtg9Wx+HXwdbSnV2cEh5oDB88cFuS+E7Y8OFEX3MSF8f8gk2Q==" saltValue="W3R1QvK2PS/2T3zMV2vFww==" spinCount="100000" sheet="1" objects="1" scenarios="1"/>
  <mergeCells count="1">
    <mergeCell ref="B2:F2"/>
  </mergeCells>
  <phoneticPr fontId="1"/>
  <pageMargins left="0.19685039370078741" right="0.19685039370078741" top="0.47244094488188981" bottom="0.35433070866141736" header="0.31496062992125984" footer="0.23622047244094491"/>
  <pageSetup paperSize="9" orientation="landscape" r:id="rId1"/>
  <headerFooter>
    <oddHeader>&amp;L労働安全衛生法規制等&amp;R改訂：２０１６．０１．１５</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sheetPr>
  <dimension ref="A2:F5"/>
  <sheetViews>
    <sheetView showZeros="0" zoomScale="98" zoomScaleNormal="98" workbookViewId="0">
      <selection activeCell="A6" sqref="A6"/>
    </sheetView>
  </sheetViews>
  <sheetFormatPr defaultRowHeight="13.5"/>
  <cols>
    <col min="1" max="1" width="1.875" style="93" customWidth="1"/>
    <col min="2" max="2" width="6.5" style="5" customWidth="1"/>
    <col min="3" max="3" width="9.25" style="5" customWidth="1"/>
    <col min="4" max="4" width="12.5" style="5" customWidth="1"/>
    <col min="5" max="5" width="43" style="6" customWidth="1"/>
    <col min="6" max="6" width="71" style="5" customWidth="1"/>
    <col min="7" max="7" width="1.25" style="5" customWidth="1"/>
    <col min="8" max="16384" width="9" style="5"/>
  </cols>
  <sheetData>
    <row r="2" spans="1:6" s="42" customFormat="1" ht="19.5" customHeight="1">
      <c r="A2" s="82"/>
      <c r="B2" s="270" t="s">
        <v>276</v>
      </c>
      <c r="C2" s="271"/>
      <c r="D2" s="274">
        <f>入力画面!A36</f>
        <v>0</v>
      </c>
      <c r="E2" s="274"/>
      <c r="F2" s="275" t="s">
        <v>651</v>
      </c>
    </row>
    <row r="3" spans="1:6" s="42" customFormat="1" ht="19.5" customHeight="1">
      <c r="A3" s="82"/>
      <c r="B3" s="272" t="s">
        <v>283</v>
      </c>
      <c r="C3" s="273"/>
      <c r="D3" s="274">
        <f>入力画面!A37</f>
        <v>0</v>
      </c>
      <c r="E3" s="274"/>
      <c r="F3" s="276"/>
    </row>
    <row r="4" spans="1:6" s="43" customFormat="1" ht="35.25" customHeight="1">
      <c r="A4" s="83"/>
      <c r="B4" s="267" t="s">
        <v>652</v>
      </c>
      <c r="C4" s="268"/>
      <c r="D4" s="268"/>
      <c r="E4" s="268"/>
      <c r="F4" s="269"/>
    </row>
    <row r="5" spans="1:6" s="43" customFormat="1" ht="22.5">
      <c r="A5" s="83"/>
      <c r="B5" s="84" t="s">
        <v>653</v>
      </c>
      <c r="C5" s="85" t="s">
        <v>449</v>
      </c>
      <c r="D5" s="86" t="s">
        <v>310</v>
      </c>
      <c r="E5" s="86" t="s">
        <v>656</v>
      </c>
      <c r="F5" s="87" t="s">
        <v>650</v>
      </c>
    </row>
  </sheetData>
  <sheetProtection algorithmName="SHA-512" hashValue="vszfY+rLod2Fxk84a1fsGI8ofzR0bsfJkN24TvicyNovWDr2r4FB4RMPcQfgVIGyUB9R82D6ChrKgSRwA+cQnA==" saltValue="xpF2My6SqEpXPaWVS6d+DA==" spinCount="100000" sheet="1" objects="1" scenarios="1"/>
  <mergeCells count="6">
    <mergeCell ref="B4:F4"/>
    <mergeCell ref="B2:C2"/>
    <mergeCell ref="B3:C3"/>
    <mergeCell ref="D2:E2"/>
    <mergeCell ref="D3:E3"/>
    <mergeCell ref="F2:F3"/>
  </mergeCells>
  <phoneticPr fontId="1"/>
  <pageMargins left="0.19685039370078741" right="0.19685039370078741" top="0.47244094488188981" bottom="0.35433070866141736" header="0.31496062992125984" footer="0.23622047244094491"/>
  <pageSetup paperSize="9"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16"/>
  <sheetViews>
    <sheetView workbookViewId="0">
      <selection activeCell="F5" sqref="F5"/>
    </sheetView>
  </sheetViews>
  <sheetFormatPr defaultRowHeight="31.5" customHeight="1"/>
  <sheetData>
    <row r="1" spans="1:14" ht="31.5" customHeight="1">
      <c r="A1" s="1"/>
      <c r="B1" s="279" t="s">
        <v>113</v>
      </c>
      <c r="C1" s="279"/>
      <c r="D1" s="279"/>
      <c r="E1" s="279"/>
      <c r="F1" s="279"/>
      <c r="G1" s="279"/>
      <c r="H1" s="1"/>
      <c r="I1" s="1"/>
      <c r="J1" s="1"/>
      <c r="K1" s="1"/>
      <c r="L1" s="1"/>
      <c r="M1" s="1"/>
      <c r="N1" s="1"/>
    </row>
    <row r="2" spans="1:14" ht="31.5" customHeight="1">
      <c r="A2" s="280"/>
      <c r="B2" s="280"/>
      <c r="C2" s="281" t="s">
        <v>111</v>
      </c>
      <c r="D2" s="281"/>
      <c r="E2" s="281"/>
      <c r="F2" s="281"/>
      <c r="G2" s="281"/>
      <c r="H2" s="1"/>
      <c r="I2" s="2"/>
      <c r="J2" s="1"/>
      <c r="K2" s="1"/>
      <c r="L2" s="2"/>
      <c r="M2" s="1"/>
      <c r="N2" s="2"/>
    </row>
    <row r="3" spans="1:14" ht="31.5" customHeight="1">
      <c r="A3" s="280"/>
      <c r="B3" s="280"/>
      <c r="C3" s="3">
        <v>5</v>
      </c>
      <c r="D3" s="3">
        <v>4</v>
      </c>
      <c r="E3" s="3">
        <v>3</v>
      </c>
      <c r="F3" s="3">
        <v>2</v>
      </c>
      <c r="G3" s="3">
        <v>1</v>
      </c>
      <c r="H3" s="1"/>
      <c r="I3" s="4"/>
      <c r="J3" s="4"/>
      <c r="K3" s="1"/>
      <c r="L3" s="4"/>
      <c r="M3" s="1"/>
      <c r="N3" s="4"/>
    </row>
    <row r="4" spans="1:14" ht="31.5" customHeight="1">
      <c r="A4" s="282" t="s">
        <v>110</v>
      </c>
      <c r="B4" s="3">
        <v>5</v>
      </c>
      <c r="C4" s="3" t="s">
        <v>159</v>
      </c>
      <c r="D4" s="3" t="s">
        <v>159</v>
      </c>
      <c r="E4" s="3" t="s">
        <v>158</v>
      </c>
      <c r="F4" s="3" t="s">
        <v>114</v>
      </c>
      <c r="G4" s="3" t="s">
        <v>160</v>
      </c>
      <c r="H4" s="1"/>
      <c r="I4" s="4"/>
      <c r="J4" s="4"/>
      <c r="K4" s="1"/>
      <c r="L4" s="4"/>
      <c r="M4" s="1"/>
      <c r="N4" s="4"/>
    </row>
    <row r="5" spans="1:14" ht="31.5" customHeight="1">
      <c r="A5" s="282"/>
      <c r="B5" s="3">
        <v>4</v>
      </c>
      <c r="C5" s="3" t="s">
        <v>158</v>
      </c>
      <c r="D5" s="3" t="s">
        <v>158</v>
      </c>
      <c r="E5" s="3" t="s">
        <v>114</v>
      </c>
      <c r="F5" s="3" t="s">
        <v>114</v>
      </c>
      <c r="G5" s="3" t="s">
        <v>160</v>
      </c>
      <c r="H5" s="1"/>
      <c r="I5" s="4"/>
      <c r="J5" s="4"/>
      <c r="K5" s="1"/>
      <c r="L5" s="4"/>
      <c r="M5" s="1"/>
      <c r="N5" s="4"/>
    </row>
    <row r="6" spans="1:14" ht="31.5" customHeight="1">
      <c r="A6" s="282"/>
      <c r="B6" s="3">
        <v>3</v>
      </c>
      <c r="C6" s="3" t="s">
        <v>158</v>
      </c>
      <c r="D6" s="3" t="s">
        <v>114</v>
      </c>
      <c r="E6" s="3" t="s">
        <v>0</v>
      </c>
      <c r="F6" s="3" t="s">
        <v>0</v>
      </c>
      <c r="G6" s="3" t="s">
        <v>524</v>
      </c>
      <c r="H6" s="1"/>
      <c r="I6" s="1"/>
      <c r="J6" s="1"/>
      <c r="K6" s="1"/>
      <c r="L6" s="1"/>
      <c r="M6" s="1"/>
      <c r="N6" s="1"/>
    </row>
    <row r="7" spans="1:14" ht="31.5" customHeight="1">
      <c r="A7" s="282"/>
      <c r="B7" s="3">
        <v>2</v>
      </c>
      <c r="C7" s="3" t="s">
        <v>114</v>
      </c>
      <c r="D7" s="3" t="s">
        <v>0</v>
      </c>
      <c r="E7" s="3" t="s">
        <v>0</v>
      </c>
      <c r="F7" s="3" t="s">
        <v>161</v>
      </c>
      <c r="G7" s="3" t="s">
        <v>161</v>
      </c>
      <c r="H7" s="1"/>
      <c r="I7" s="4"/>
      <c r="J7" s="1"/>
      <c r="K7" s="1"/>
      <c r="L7" s="1"/>
      <c r="M7" s="1"/>
      <c r="N7" s="1"/>
    </row>
    <row r="8" spans="1:14" ht="31.5" customHeight="1">
      <c r="A8" s="282"/>
      <c r="B8" s="3">
        <v>1</v>
      </c>
      <c r="C8" s="3" t="s">
        <v>161</v>
      </c>
      <c r="D8" s="3" t="s">
        <v>161</v>
      </c>
      <c r="E8" s="3" t="s">
        <v>161</v>
      </c>
      <c r="F8" s="3" t="s">
        <v>161</v>
      </c>
      <c r="G8" s="3" t="s">
        <v>161</v>
      </c>
      <c r="H8" s="1"/>
      <c r="I8" s="4"/>
      <c r="J8" s="1"/>
      <c r="K8" s="1"/>
      <c r="L8" s="1"/>
      <c r="M8" s="1"/>
      <c r="N8" s="1"/>
    </row>
    <row r="9" spans="1:14" ht="31.5" customHeight="1">
      <c r="A9" s="1"/>
      <c r="B9" s="1"/>
      <c r="C9" s="1"/>
      <c r="D9" s="1"/>
      <c r="E9" s="1"/>
      <c r="F9" s="1"/>
      <c r="G9" s="1"/>
      <c r="H9" s="1"/>
      <c r="I9" s="4"/>
      <c r="J9" s="1"/>
      <c r="K9" s="1"/>
      <c r="L9" s="1"/>
      <c r="M9" s="1"/>
      <c r="N9" s="1"/>
    </row>
    <row r="10" spans="1:14" ht="31.5" customHeight="1">
      <c r="A10" s="283" t="s">
        <v>525</v>
      </c>
      <c r="B10" s="284"/>
      <c r="C10" s="284"/>
      <c r="D10" s="284"/>
      <c r="E10" s="284"/>
      <c r="F10" s="284"/>
      <c r="G10" s="284"/>
      <c r="H10" s="1"/>
      <c r="I10" s="4"/>
      <c r="J10" s="1"/>
      <c r="K10" s="1"/>
      <c r="L10" s="1"/>
      <c r="M10" s="1"/>
      <c r="N10" s="1"/>
    </row>
    <row r="11" spans="1:14" ht="31.5" customHeight="1">
      <c r="A11" s="284"/>
      <c r="B11" s="284"/>
      <c r="C11" s="284"/>
      <c r="D11" s="284"/>
      <c r="E11" s="284"/>
      <c r="F11" s="284"/>
      <c r="G11" s="284"/>
      <c r="H11" s="1"/>
      <c r="I11" s="1"/>
      <c r="J11" s="1"/>
      <c r="K11" s="1"/>
      <c r="L11" s="1"/>
      <c r="M11" s="1"/>
      <c r="N11" s="1"/>
    </row>
    <row r="14" spans="1:14" ht="31.5" customHeight="1">
      <c r="B14" s="277" t="s">
        <v>526</v>
      </c>
      <c r="C14" s="278"/>
      <c r="D14" s="278"/>
      <c r="E14" s="278"/>
      <c r="F14" s="278"/>
      <c r="G14" s="278"/>
    </row>
    <row r="15" spans="1:14" ht="31.5" customHeight="1">
      <c r="B15" s="278"/>
      <c r="C15" s="278"/>
      <c r="D15" s="278"/>
      <c r="E15" s="278"/>
      <c r="F15" s="278"/>
      <c r="G15" s="278"/>
    </row>
    <row r="16" spans="1:14" ht="31.5" customHeight="1">
      <c r="B16" s="278"/>
      <c r="C16" s="278"/>
      <c r="D16" s="278"/>
      <c r="E16" s="278"/>
      <c r="F16" s="278"/>
      <c r="G16" s="278"/>
    </row>
  </sheetData>
  <sheetProtection password="E760" sheet="1"/>
  <mergeCells count="6">
    <mergeCell ref="B14:G16"/>
    <mergeCell ref="B1:G1"/>
    <mergeCell ref="A2:B3"/>
    <mergeCell ref="C2:G2"/>
    <mergeCell ref="A4:A8"/>
    <mergeCell ref="A10:G11"/>
  </mergeCells>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操作手順</vt:lpstr>
      <vt:lpstr>入力画面</vt:lpstr>
      <vt:lpstr>労働安全衛生（土木工事）</vt:lpstr>
      <vt:lpstr>土木現場用リスクアセスメント表</vt:lpstr>
      <vt:lpstr>労働安全衛生法規制等</vt:lpstr>
      <vt:lpstr>現場用労働安全衛生法規制等</vt:lpstr>
      <vt:lpstr>評価表</vt:lpstr>
      <vt:lpstr>入力画面!Criteria</vt:lpstr>
      <vt:lpstr>現場用労働安全衛生法規制等!Print_Area</vt:lpstr>
      <vt:lpstr>土木現場用リスクアセスメント表!Print_Area</vt:lpstr>
      <vt:lpstr>入力画面!Print_Area</vt:lpstr>
      <vt:lpstr>現場用労働安全衛生法規制等!Print_Titles</vt:lpstr>
      <vt:lpstr>土木現場用リスクアセスメント表!Print_Titles</vt:lpstr>
      <vt:lpstr>'労働安全衛生（土木工事）'!Print_Titles</vt:lpstr>
      <vt:lpstr>労働安全衛生法規制等!Print_Titles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tanoue</dc:creator>
  <cp:lastModifiedBy>jkawano</cp:lastModifiedBy>
  <cp:lastPrinted>2016-02-14T16:07:49Z</cp:lastPrinted>
  <dcterms:created xsi:type="dcterms:W3CDTF">2008-10-27T23:02:15Z</dcterms:created>
  <dcterms:modified xsi:type="dcterms:W3CDTF">2016-03-22T20:27:31Z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3f408228-4123-49bb-8ca0-43db1705e10b</vt:lpwstr>
  </property>
</Properties>
</file>